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02"/>
  <workbookPr showInkAnnotation="0" autoCompressPictures="0"/>
  <bookViews>
    <workbookView xWindow="28520" yWindow="-820" windowWidth="25360" windowHeight="14720" tabRatio="500" firstSheet="4" activeTab="8"/>
  </bookViews>
  <sheets>
    <sheet name="Tour Rankings-Comp" sheetId="1" r:id="rId1"/>
    <sheet name="Tour Rankings-Rec" sheetId="18" r:id="rId2"/>
    <sheet name="WCC Doubles" sheetId="11" r:id="rId3"/>
    <sheet name="WCC Singles" sheetId="16" r:id="rId4"/>
    <sheet name="Turtle Island" sheetId="17" r:id="rId5"/>
    <sheet name="Belleville" sheetId="9" r:id="rId6"/>
    <sheet name="ODCC" sheetId="4" r:id="rId7"/>
    <sheet name="Owen Sound" sheetId="12" r:id="rId8"/>
    <sheet name="Hamilton" sheetId="6" r:id="rId9"/>
    <sheet name="London" sheetId="2" r:id="rId10"/>
    <sheet name="St Jacobs" sheetId="8" r:id="rId11"/>
  </sheets>
  <externalReferences>
    <externalReference r:id="rId12"/>
  </externalReferences>
  <definedNames>
    <definedName name="_xlnm._FilterDatabase" localSheetId="9" hidden="1">London!$B$19:$D$28</definedName>
    <definedName name="_xlnm._FilterDatabase" localSheetId="0" hidden="1">'Tour Rankings-Comp'!$A$4:$AH$4</definedName>
    <definedName name="_xlnm._FilterDatabase" localSheetId="1" hidden="1">'Tour Rankings-Rec'!$A$4:$AH$4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5" i="8" l="1"/>
  <c r="D65" i="8"/>
  <c r="E64" i="8"/>
  <c r="D64" i="8"/>
  <c r="E63" i="8"/>
  <c r="D63" i="8"/>
  <c r="E62" i="8"/>
  <c r="D62" i="8"/>
  <c r="E61" i="8"/>
  <c r="D61" i="8"/>
  <c r="E60" i="8"/>
  <c r="D60" i="8"/>
  <c r="E59" i="8"/>
  <c r="D59" i="8"/>
  <c r="E58" i="8"/>
  <c r="D58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E57" i="8"/>
  <c r="D57" i="8"/>
  <c r="E56" i="8"/>
  <c r="D56" i="8"/>
  <c r="E15" i="8"/>
  <c r="D15" i="8"/>
  <c r="E14" i="8"/>
  <c r="D14" i="8"/>
  <c r="E13" i="8"/>
  <c r="D13" i="8"/>
  <c r="E12" i="8"/>
  <c r="D12" i="8"/>
  <c r="E11" i="8"/>
  <c r="D11" i="8"/>
  <c r="E10" i="8"/>
  <c r="D10" i="8"/>
  <c r="E9" i="8"/>
  <c r="D9" i="8"/>
  <c r="E8" i="8"/>
  <c r="D8" i="8"/>
  <c r="E7" i="8"/>
  <c r="D7" i="8"/>
  <c r="E6" i="8"/>
  <c r="D6" i="8"/>
  <c r="AA26" i="2"/>
  <c r="G26" i="2"/>
  <c r="F26" i="2"/>
  <c r="AA25" i="2"/>
  <c r="G25" i="2"/>
  <c r="F25" i="2"/>
  <c r="AA24" i="2"/>
  <c r="G24" i="2"/>
  <c r="F24" i="2"/>
  <c r="AA23" i="2"/>
  <c r="G23" i="2"/>
  <c r="F23" i="2"/>
  <c r="AA22" i="2"/>
  <c r="G22" i="2"/>
  <c r="F22" i="2"/>
  <c r="AA21" i="2"/>
  <c r="G21" i="2"/>
  <c r="F21" i="2"/>
  <c r="AA20" i="2"/>
  <c r="G20" i="2"/>
  <c r="F20" i="2"/>
  <c r="AA19" i="2"/>
  <c r="G19" i="2"/>
  <c r="F19" i="2"/>
  <c r="AA18" i="2"/>
  <c r="G18" i="2"/>
  <c r="F18" i="2"/>
  <c r="AA17" i="2"/>
  <c r="G17" i="2"/>
  <c r="F17" i="2"/>
  <c r="AA16" i="2"/>
  <c r="G16" i="2"/>
  <c r="F16" i="2"/>
  <c r="N14" i="2"/>
  <c r="N13" i="2"/>
  <c r="N12" i="2"/>
  <c r="N11" i="2"/>
  <c r="N10" i="2"/>
  <c r="N9" i="2"/>
  <c r="N8" i="2"/>
  <c r="N7" i="2"/>
  <c r="N6" i="2"/>
  <c r="N5" i="2"/>
  <c r="N4" i="2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L32" i="12"/>
  <c r="H18" i="4"/>
  <c r="G18" i="4"/>
  <c r="H17" i="4"/>
  <c r="G17" i="4"/>
  <c r="H16" i="4"/>
  <c r="G16" i="4"/>
  <c r="H15" i="4"/>
  <c r="G15" i="4"/>
  <c r="H14" i="4"/>
  <c r="G14" i="4"/>
  <c r="H13" i="4"/>
  <c r="G13" i="4"/>
  <c r="H12" i="4"/>
  <c r="G12" i="4"/>
  <c r="H11" i="4"/>
  <c r="G11" i="4"/>
  <c r="H10" i="4"/>
  <c r="G10" i="4"/>
  <c r="H9" i="4"/>
  <c r="G9" i="4"/>
  <c r="H8" i="4"/>
  <c r="G8" i="4"/>
  <c r="H7" i="4"/>
  <c r="G7" i="4"/>
  <c r="H6" i="4"/>
  <c r="G6" i="4"/>
  <c r="H5" i="4"/>
  <c r="G5" i="4"/>
  <c r="J51" i="9"/>
  <c r="J52" i="9"/>
  <c r="J50" i="9"/>
  <c r="J49" i="9"/>
  <c r="J48" i="9"/>
  <c r="J47" i="9"/>
  <c r="J46" i="9"/>
  <c r="J45" i="9"/>
  <c r="J44" i="9"/>
  <c r="J43" i="9"/>
  <c r="J42" i="9"/>
  <c r="U40" i="9"/>
  <c r="A42" i="9"/>
  <c r="A43" i="9"/>
  <c r="A44" i="9"/>
  <c r="A45" i="9"/>
  <c r="A46" i="9"/>
  <c r="A47" i="9"/>
  <c r="A48" i="9"/>
  <c r="A49" i="9"/>
  <c r="A50" i="9"/>
  <c r="A51" i="9"/>
  <c r="A52" i="9"/>
  <c r="L52" i="9"/>
  <c r="I52" i="9"/>
  <c r="H52" i="9"/>
  <c r="G52" i="9"/>
  <c r="F52" i="9"/>
  <c r="E52" i="9"/>
  <c r="D52" i="9"/>
  <c r="C52" i="9"/>
  <c r="B52" i="9"/>
  <c r="L51" i="9"/>
  <c r="I51" i="9"/>
  <c r="H51" i="9"/>
  <c r="G51" i="9"/>
  <c r="F51" i="9"/>
  <c r="E51" i="9"/>
  <c r="D51" i="9"/>
  <c r="C51" i="9"/>
  <c r="B51" i="9"/>
  <c r="L50" i="9"/>
  <c r="I50" i="9"/>
  <c r="H50" i="9"/>
  <c r="G50" i="9"/>
  <c r="F50" i="9"/>
  <c r="E50" i="9"/>
  <c r="D50" i="9"/>
  <c r="C50" i="9"/>
  <c r="B50" i="9"/>
  <c r="L49" i="9"/>
  <c r="I49" i="9"/>
  <c r="H49" i="9"/>
  <c r="G49" i="9"/>
  <c r="F49" i="9"/>
  <c r="E49" i="9"/>
  <c r="D49" i="9"/>
  <c r="C49" i="9"/>
  <c r="B49" i="9"/>
  <c r="L48" i="9"/>
  <c r="I48" i="9"/>
  <c r="H48" i="9"/>
  <c r="G48" i="9"/>
  <c r="F48" i="9"/>
  <c r="E48" i="9"/>
  <c r="D48" i="9"/>
  <c r="C48" i="9"/>
  <c r="B48" i="9"/>
  <c r="L47" i="9"/>
  <c r="I47" i="9"/>
  <c r="H47" i="9"/>
  <c r="G47" i="9"/>
  <c r="F47" i="9"/>
  <c r="E47" i="9"/>
  <c r="D47" i="9"/>
  <c r="C47" i="9"/>
  <c r="B47" i="9"/>
  <c r="L46" i="9"/>
  <c r="I46" i="9"/>
  <c r="H46" i="9"/>
  <c r="G46" i="9"/>
  <c r="F46" i="9"/>
  <c r="E46" i="9"/>
  <c r="D46" i="9"/>
  <c r="C46" i="9"/>
  <c r="B46" i="9"/>
  <c r="L45" i="9"/>
  <c r="I45" i="9"/>
  <c r="H45" i="9"/>
  <c r="G45" i="9"/>
  <c r="F45" i="9"/>
  <c r="E45" i="9"/>
  <c r="D45" i="9"/>
  <c r="C45" i="9"/>
  <c r="B45" i="9"/>
  <c r="L44" i="9"/>
  <c r="I44" i="9"/>
  <c r="H44" i="9"/>
  <c r="G44" i="9"/>
  <c r="F44" i="9"/>
  <c r="E44" i="9"/>
  <c r="D44" i="9"/>
  <c r="C44" i="9"/>
  <c r="B44" i="9"/>
  <c r="L43" i="9"/>
  <c r="I43" i="9"/>
  <c r="H43" i="9"/>
  <c r="G43" i="9"/>
  <c r="F43" i="9"/>
  <c r="E43" i="9"/>
  <c r="D43" i="9"/>
  <c r="C43" i="9"/>
  <c r="B43" i="9"/>
  <c r="L42" i="9"/>
  <c r="I42" i="9"/>
  <c r="H42" i="9"/>
  <c r="G42" i="9"/>
  <c r="F42" i="9"/>
  <c r="E42" i="9"/>
  <c r="D42" i="9"/>
  <c r="C42" i="9"/>
  <c r="B42" i="9"/>
  <c r="J41" i="9"/>
  <c r="I41" i="9"/>
  <c r="H41" i="9"/>
  <c r="G41" i="9"/>
  <c r="F41" i="9"/>
  <c r="E41" i="9"/>
  <c r="D41" i="9"/>
  <c r="C41" i="9"/>
  <c r="B41" i="9"/>
  <c r="T40" i="9"/>
  <c r="S40" i="9"/>
  <c r="R40" i="9"/>
  <c r="Q40" i="9"/>
  <c r="P40" i="9"/>
  <c r="O40" i="9"/>
  <c r="N40" i="9"/>
  <c r="M40" i="9"/>
  <c r="U39" i="9"/>
  <c r="U38" i="9"/>
  <c r="U37" i="9"/>
  <c r="U36" i="9"/>
  <c r="U35" i="9"/>
  <c r="U34" i="9"/>
  <c r="U33" i="9"/>
  <c r="U32" i="9"/>
  <c r="U31" i="9"/>
  <c r="U30" i="9"/>
  <c r="U29" i="9"/>
  <c r="U28" i="9"/>
  <c r="U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J40" i="9"/>
  <c r="I40" i="9"/>
  <c r="H40" i="9"/>
  <c r="G40" i="9"/>
  <c r="F40" i="9"/>
  <c r="E40" i="9"/>
  <c r="D40" i="9"/>
  <c r="C40" i="9"/>
  <c r="B40" i="9"/>
  <c r="T39" i="9"/>
  <c r="S39" i="9"/>
  <c r="R39" i="9"/>
  <c r="Q39" i="9"/>
  <c r="P39" i="9"/>
  <c r="O39" i="9"/>
  <c r="N39" i="9"/>
  <c r="M39" i="9"/>
  <c r="J39" i="9"/>
  <c r="I39" i="9"/>
  <c r="H39" i="9"/>
  <c r="G39" i="9"/>
  <c r="F39" i="9"/>
  <c r="E39" i="9"/>
  <c r="D39" i="9"/>
  <c r="C39" i="9"/>
  <c r="B39" i="9"/>
  <c r="T38" i="9"/>
  <c r="S38" i="9"/>
  <c r="R38" i="9"/>
  <c r="Q38" i="9"/>
  <c r="P38" i="9"/>
  <c r="O38" i="9"/>
  <c r="N38" i="9"/>
  <c r="M38" i="9"/>
  <c r="J38" i="9"/>
  <c r="I38" i="9"/>
  <c r="H38" i="9"/>
  <c r="G38" i="9"/>
  <c r="F38" i="9"/>
  <c r="E38" i="9"/>
  <c r="D38" i="9"/>
  <c r="C38" i="9"/>
  <c r="B38" i="9"/>
  <c r="T37" i="9"/>
  <c r="S37" i="9"/>
  <c r="R37" i="9"/>
  <c r="Q37" i="9"/>
  <c r="P37" i="9"/>
  <c r="O37" i="9"/>
  <c r="N37" i="9"/>
  <c r="M37" i="9"/>
  <c r="J37" i="9"/>
  <c r="I37" i="9"/>
  <c r="H37" i="9"/>
  <c r="G37" i="9"/>
  <c r="F37" i="9"/>
  <c r="E37" i="9"/>
  <c r="D37" i="9"/>
  <c r="C37" i="9"/>
  <c r="B37" i="9"/>
  <c r="T36" i="9"/>
  <c r="S36" i="9"/>
  <c r="R36" i="9"/>
  <c r="Q36" i="9"/>
  <c r="P36" i="9"/>
  <c r="O36" i="9"/>
  <c r="N36" i="9"/>
  <c r="M36" i="9"/>
  <c r="J36" i="9"/>
  <c r="I36" i="9"/>
  <c r="H36" i="9"/>
  <c r="G36" i="9"/>
  <c r="F36" i="9"/>
  <c r="E36" i="9"/>
  <c r="D36" i="9"/>
  <c r="C36" i="9"/>
  <c r="B36" i="9"/>
  <c r="T35" i="9"/>
  <c r="S35" i="9"/>
  <c r="R35" i="9"/>
  <c r="Q35" i="9"/>
  <c r="P35" i="9"/>
  <c r="O35" i="9"/>
  <c r="N35" i="9"/>
  <c r="M35" i="9"/>
  <c r="J35" i="9"/>
  <c r="I35" i="9"/>
  <c r="H35" i="9"/>
  <c r="G35" i="9"/>
  <c r="F35" i="9"/>
  <c r="E35" i="9"/>
  <c r="D35" i="9"/>
  <c r="C35" i="9"/>
  <c r="B35" i="9"/>
  <c r="T34" i="9"/>
  <c r="S34" i="9"/>
  <c r="R34" i="9"/>
  <c r="Q34" i="9"/>
  <c r="P34" i="9"/>
  <c r="O34" i="9"/>
  <c r="N34" i="9"/>
  <c r="M34" i="9"/>
  <c r="J34" i="9"/>
  <c r="I34" i="9"/>
  <c r="H34" i="9"/>
  <c r="G34" i="9"/>
  <c r="F34" i="9"/>
  <c r="E34" i="9"/>
  <c r="D34" i="9"/>
  <c r="C34" i="9"/>
  <c r="B34" i="9"/>
  <c r="T33" i="9"/>
  <c r="S33" i="9"/>
  <c r="R33" i="9"/>
  <c r="Q33" i="9"/>
  <c r="P33" i="9"/>
  <c r="O33" i="9"/>
  <c r="N33" i="9"/>
  <c r="M33" i="9"/>
  <c r="J33" i="9"/>
  <c r="I33" i="9"/>
  <c r="H33" i="9"/>
  <c r="G33" i="9"/>
  <c r="F33" i="9"/>
  <c r="E33" i="9"/>
  <c r="D33" i="9"/>
  <c r="C33" i="9"/>
  <c r="B33" i="9"/>
  <c r="T32" i="9"/>
  <c r="S32" i="9"/>
  <c r="R32" i="9"/>
  <c r="Q32" i="9"/>
  <c r="P32" i="9"/>
  <c r="O32" i="9"/>
  <c r="N32" i="9"/>
  <c r="M32" i="9"/>
  <c r="J32" i="9"/>
  <c r="I32" i="9"/>
  <c r="H32" i="9"/>
  <c r="G32" i="9"/>
  <c r="F32" i="9"/>
  <c r="E32" i="9"/>
  <c r="D32" i="9"/>
  <c r="C32" i="9"/>
  <c r="B32" i="9"/>
  <c r="V31" i="9"/>
  <c r="T31" i="9"/>
  <c r="S31" i="9"/>
  <c r="R31" i="9"/>
  <c r="Q31" i="9"/>
  <c r="P31" i="9"/>
  <c r="O31" i="9"/>
  <c r="N31" i="9"/>
  <c r="M31" i="9"/>
  <c r="J31" i="9"/>
  <c r="I31" i="9"/>
  <c r="H31" i="9"/>
  <c r="G31" i="9"/>
  <c r="F31" i="9"/>
  <c r="E31" i="9"/>
  <c r="D31" i="9"/>
  <c r="C31" i="9"/>
  <c r="B31" i="9"/>
  <c r="V30" i="9"/>
  <c r="T30" i="9"/>
  <c r="S30" i="9"/>
  <c r="R30" i="9"/>
  <c r="Q30" i="9"/>
  <c r="P30" i="9"/>
  <c r="O30" i="9"/>
  <c r="N30" i="9"/>
  <c r="M30" i="9"/>
  <c r="J30" i="9"/>
  <c r="I30" i="9"/>
  <c r="H30" i="9"/>
  <c r="G30" i="9"/>
  <c r="F30" i="9"/>
  <c r="E30" i="9"/>
  <c r="D30" i="9"/>
  <c r="C30" i="9"/>
  <c r="B30" i="9"/>
  <c r="V29" i="9"/>
  <c r="T29" i="9"/>
  <c r="S29" i="9"/>
  <c r="R29" i="9"/>
  <c r="Q29" i="9"/>
  <c r="P29" i="9"/>
  <c r="O29" i="9"/>
  <c r="N29" i="9"/>
  <c r="M29" i="9"/>
  <c r="J29" i="9"/>
  <c r="I29" i="9"/>
  <c r="H29" i="9"/>
  <c r="G29" i="9"/>
  <c r="F29" i="9"/>
  <c r="E29" i="9"/>
  <c r="D29" i="9"/>
  <c r="C29" i="9"/>
  <c r="B29" i="9"/>
  <c r="V28" i="9"/>
  <c r="T28" i="9"/>
  <c r="S28" i="9"/>
  <c r="R28" i="9"/>
  <c r="Q28" i="9"/>
  <c r="P28" i="9"/>
  <c r="O28" i="9"/>
  <c r="N28" i="9"/>
  <c r="M28" i="9"/>
  <c r="J28" i="9"/>
  <c r="I28" i="9"/>
  <c r="H28" i="9"/>
  <c r="G28" i="9"/>
  <c r="F28" i="9"/>
  <c r="E28" i="9"/>
  <c r="D28" i="9"/>
  <c r="C28" i="9"/>
  <c r="B28" i="9"/>
  <c r="U26" i="9"/>
  <c r="U25" i="9"/>
  <c r="U24" i="9"/>
  <c r="U23" i="9"/>
  <c r="U22" i="9"/>
  <c r="U21" i="9"/>
  <c r="U20" i="9"/>
  <c r="U19" i="9"/>
  <c r="U18" i="9"/>
  <c r="U17" i="9"/>
  <c r="U16" i="9"/>
  <c r="U15" i="9"/>
  <c r="L16" i="9"/>
  <c r="L17" i="9"/>
  <c r="L18" i="9"/>
  <c r="L19" i="9"/>
  <c r="L20" i="9"/>
  <c r="L21" i="9"/>
  <c r="L22" i="9"/>
  <c r="L23" i="9"/>
  <c r="L24" i="9"/>
  <c r="L25" i="9"/>
  <c r="L26" i="9"/>
  <c r="L27" i="9"/>
  <c r="V27" i="9"/>
  <c r="T27" i="9"/>
  <c r="S27" i="9"/>
  <c r="R27" i="9"/>
  <c r="Q27" i="9"/>
  <c r="P27" i="9"/>
  <c r="O27" i="9"/>
  <c r="N27" i="9"/>
  <c r="M27" i="9"/>
  <c r="J27" i="9"/>
  <c r="I27" i="9"/>
  <c r="H27" i="9"/>
  <c r="G27" i="9"/>
  <c r="F27" i="9"/>
  <c r="E27" i="9"/>
  <c r="D27" i="9"/>
  <c r="C27" i="9"/>
  <c r="B27" i="9"/>
  <c r="V26" i="9"/>
  <c r="T26" i="9"/>
  <c r="S26" i="9"/>
  <c r="R26" i="9"/>
  <c r="Q26" i="9"/>
  <c r="P26" i="9"/>
  <c r="O26" i="9"/>
  <c r="N26" i="9"/>
  <c r="M26" i="9"/>
  <c r="J26" i="9"/>
  <c r="I26" i="9"/>
  <c r="H26" i="9"/>
  <c r="G26" i="9"/>
  <c r="F26" i="9"/>
  <c r="E26" i="9"/>
  <c r="D26" i="9"/>
  <c r="C26" i="9"/>
  <c r="B26" i="9"/>
  <c r="V25" i="9"/>
  <c r="T25" i="9"/>
  <c r="S25" i="9"/>
  <c r="R25" i="9"/>
  <c r="Q25" i="9"/>
  <c r="P25" i="9"/>
  <c r="O25" i="9"/>
  <c r="N25" i="9"/>
  <c r="M25" i="9"/>
  <c r="J25" i="9"/>
  <c r="I25" i="9"/>
  <c r="H25" i="9"/>
  <c r="G25" i="9"/>
  <c r="F25" i="9"/>
  <c r="E25" i="9"/>
  <c r="D25" i="9"/>
  <c r="C25" i="9"/>
  <c r="B25" i="9"/>
  <c r="V24" i="9"/>
  <c r="T24" i="9"/>
  <c r="S24" i="9"/>
  <c r="R24" i="9"/>
  <c r="Q24" i="9"/>
  <c r="P24" i="9"/>
  <c r="O24" i="9"/>
  <c r="N24" i="9"/>
  <c r="M24" i="9"/>
  <c r="J24" i="9"/>
  <c r="I24" i="9"/>
  <c r="H24" i="9"/>
  <c r="G24" i="9"/>
  <c r="F24" i="9"/>
  <c r="E24" i="9"/>
  <c r="D24" i="9"/>
  <c r="C24" i="9"/>
  <c r="B24" i="9"/>
  <c r="V23" i="9"/>
  <c r="T23" i="9"/>
  <c r="S23" i="9"/>
  <c r="R23" i="9"/>
  <c r="Q23" i="9"/>
  <c r="P23" i="9"/>
  <c r="O23" i="9"/>
  <c r="N23" i="9"/>
  <c r="M23" i="9"/>
  <c r="J23" i="9"/>
  <c r="I23" i="9"/>
  <c r="H23" i="9"/>
  <c r="G23" i="9"/>
  <c r="F23" i="9"/>
  <c r="E23" i="9"/>
  <c r="D23" i="9"/>
  <c r="C23" i="9"/>
  <c r="B23" i="9"/>
  <c r="V22" i="9"/>
  <c r="T22" i="9"/>
  <c r="S22" i="9"/>
  <c r="R22" i="9"/>
  <c r="Q22" i="9"/>
  <c r="P22" i="9"/>
  <c r="O22" i="9"/>
  <c r="N22" i="9"/>
  <c r="M22" i="9"/>
  <c r="J22" i="9"/>
  <c r="I22" i="9"/>
  <c r="H22" i="9"/>
  <c r="G22" i="9"/>
  <c r="F22" i="9"/>
  <c r="E22" i="9"/>
  <c r="D22" i="9"/>
  <c r="C22" i="9"/>
  <c r="B22" i="9"/>
  <c r="V21" i="9"/>
  <c r="T21" i="9"/>
  <c r="S21" i="9"/>
  <c r="R21" i="9"/>
  <c r="Q21" i="9"/>
  <c r="P21" i="9"/>
  <c r="O21" i="9"/>
  <c r="N21" i="9"/>
  <c r="M21" i="9"/>
  <c r="J21" i="9"/>
  <c r="I21" i="9"/>
  <c r="H21" i="9"/>
  <c r="G21" i="9"/>
  <c r="F21" i="9"/>
  <c r="E21" i="9"/>
  <c r="D21" i="9"/>
  <c r="C21" i="9"/>
  <c r="B21" i="9"/>
  <c r="V20" i="9"/>
  <c r="T20" i="9"/>
  <c r="S20" i="9"/>
  <c r="R20" i="9"/>
  <c r="Q20" i="9"/>
  <c r="P20" i="9"/>
  <c r="O20" i="9"/>
  <c r="N20" i="9"/>
  <c r="M20" i="9"/>
  <c r="J20" i="9"/>
  <c r="I20" i="9"/>
  <c r="H20" i="9"/>
  <c r="G20" i="9"/>
  <c r="F20" i="9"/>
  <c r="E20" i="9"/>
  <c r="D20" i="9"/>
  <c r="C20" i="9"/>
  <c r="B20" i="9"/>
  <c r="V19" i="9"/>
  <c r="T19" i="9"/>
  <c r="S19" i="9"/>
  <c r="R19" i="9"/>
  <c r="Q19" i="9"/>
  <c r="P19" i="9"/>
  <c r="O19" i="9"/>
  <c r="N19" i="9"/>
  <c r="M19" i="9"/>
  <c r="J19" i="9"/>
  <c r="I19" i="9"/>
  <c r="H19" i="9"/>
  <c r="G19" i="9"/>
  <c r="F19" i="9"/>
  <c r="E19" i="9"/>
  <c r="D19" i="9"/>
  <c r="C19" i="9"/>
  <c r="B19" i="9"/>
  <c r="V18" i="9"/>
  <c r="T18" i="9"/>
  <c r="S18" i="9"/>
  <c r="R18" i="9"/>
  <c r="Q18" i="9"/>
  <c r="P18" i="9"/>
  <c r="O18" i="9"/>
  <c r="N18" i="9"/>
  <c r="M18" i="9"/>
  <c r="J18" i="9"/>
  <c r="I18" i="9"/>
  <c r="H18" i="9"/>
  <c r="G18" i="9"/>
  <c r="F18" i="9"/>
  <c r="E18" i="9"/>
  <c r="D18" i="9"/>
  <c r="C18" i="9"/>
  <c r="B18" i="9"/>
  <c r="V17" i="9"/>
  <c r="T17" i="9"/>
  <c r="S17" i="9"/>
  <c r="R17" i="9"/>
  <c r="Q17" i="9"/>
  <c r="P17" i="9"/>
  <c r="O17" i="9"/>
  <c r="N17" i="9"/>
  <c r="M17" i="9"/>
  <c r="J17" i="9"/>
  <c r="I17" i="9"/>
  <c r="H17" i="9"/>
  <c r="G17" i="9"/>
  <c r="F17" i="9"/>
  <c r="E17" i="9"/>
  <c r="D17" i="9"/>
  <c r="C17" i="9"/>
  <c r="B17" i="9"/>
  <c r="V16" i="9"/>
  <c r="T16" i="9"/>
  <c r="S16" i="9"/>
  <c r="R16" i="9"/>
  <c r="Q16" i="9"/>
  <c r="P16" i="9"/>
  <c r="O16" i="9"/>
  <c r="N16" i="9"/>
  <c r="M16" i="9"/>
  <c r="J16" i="9"/>
  <c r="I16" i="9"/>
  <c r="H16" i="9"/>
  <c r="G16" i="9"/>
  <c r="F16" i="9"/>
  <c r="E16" i="9"/>
  <c r="D16" i="9"/>
  <c r="C16" i="9"/>
  <c r="B16" i="9"/>
  <c r="U14" i="9"/>
  <c r="U13" i="9"/>
  <c r="U12" i="9"/>
  <c r="U11" i="9"/>
  <c r="U10" i="9"/>
  <c r="U9" i="9"/>
  <c r="U8" i="9"/>
  <c r="U7" i="9"/>
  <c r="U6" i="9"/>
  <c r="U5" i="9"/>
  <c r="U4" i="9"/>
  <c r="L5" i="9"/>
  <c r="L6" i="9"/>
  <c r="L7" i="9"/>
  <c r="L8" i="9"/>
  <c r="L9" i="9"/>
  <c r="L10" i="9"/>
  <c r="L11" i="9"/>
  <c r="L12" i="9"/>
  <c r="L13" i="9"/>
  <c r="L14" i="9"/>
  <c r="L15" i="9"/>
  <c r="V15" i="9"/>
  <c r="T15" i="9"/>
  <c r="S15" i="9"/>
  <c r="R15" i="9"/>
  <c r="Q15" i="9"/>
  <c r="P15" i="9"/>
  <c r="O15" i="9"/>
  <c r="N15" i="9"/>
  <c r="M15" i="9"/>
  <c r="J15" i="9"/>
  <c r="I15" i="9"/>
  <c r="H15" i="9"/>
  <c r="G15" i="9"/>
  <c r="F15" i="9"/>
  <c r="E15" i="9"/>
  <c r="D15" i="9"/>
  <c r="C15" i="9"/>
  <c r="B15" i="9"/>
  <c r="V14" i="9"/>
  <c r="T14" i="9"/>
  <c r="S14" i="9"/>
  <c r="R14" i="9"/>
  <c r="Q14" i="9"/>
  <c r="P14" i="9"/>
  <c r="O14" i="9"/>
  <c r="N14" i="9"/>
  <c r="M14" i="9"/>
  <c r="J14" i="9"/>
  <c r="I14" i="9"/>
  <c r="H14" i="9"/>
  <c r="G14" i="9"/>
  <c r="F14" i="9"/>
  <c r="E14" i="9"/>
  <c r="D14" i="9"/>
  <c r="C14" i="9"/>
  <c r="B14" i="9"/>
  <c r="V13" i="9"/>
  <c r="T13" i="9"/>
  <c r="S13" i="9"/>
  <c r="R13" i="9"/>
  <c r="Q13" i="9"/>
  <c r="P13" i="9"/>
  <c r="O13" i="9"/>
  <c r="N13" i="9"/>
  <c r="M13" i="9"/>
  <c r="J13" i="9"/>
  <c r="I13" i="9"/>
  <c r="H13" i="9"/>
  <c r="G13" i="9"/>
  <c r="F13" i="9"/>
  <c r="E13" i="9"/>
  <c r="D13" i="9"/>
  <c r="C13" i="9"/>
  <c r="B13" i="9"/>
  <c r="V12" i="9"/>
  <c r="T12" i="9"/>
  <c r="S12" i="9"/>
  <c r="R12" i="9"/>
  <c r="Q12" i="9"/>
  <c r="P12" i="9"/>
  <c r="O12" i="9"/>
  <c r="N12" i="9"/>
  <c r="M12" i="9"/>
  <c r="J12" i="9"/>
  <c r="I12" i="9"/>
  <c r="H12" i="9"/>
  <c r="G12" i="9"/>
  <c r="F12" i="9"/>
  <c r="E12" i="9"/>
  <c r="D12" i="9"/>
  <c r="C12" i="9"/>
  <c r="B12" i="9"/>
  <c r="V11" i="9"/>
  <c r="T11" i="9"/>
  <c r="S11" i="9"/>
  <c r="R11" i="9"/>
  <c r="Q11" i="9"/>
  <c r="P11" i="9"/>
  <c r="O11" i="9"/>
  <c r="N11" i="9"/>
  <c r="M11" i="9"/>
  <c r="J11" i="9"/>
  <c r="I11" i="9"/>
  <c r="H11" i="9"/>
  <c r="G11" i="9"/>
  <c r="F11" i="9"/>
  <c r="E11" i="9"/>
  <c r="D11" i="9"/>
  <c r="C11" i="9"/>
  <c r="B11" i="9"/>
  <c r="V10" i="9"/>
  <c r="T10" i="9"/>
  <c r="S10" i="9"/>
  <c r="R10" i="9"/>
  <c r="Q10" i="9"/>
  <c r="P10" i="9"/>
  <c r="O10" i="9"/>
  <c r="N10" i="9"/>
  <c r="M10" i="9"/>
  <c r="J10" i="9"/>
  <c r="I10" i="9"/>
  <c r="H10" i="9"/>
  <c r="G10" i="9"/>
  <c r="F10" i="9"/>
  <c r="E10" i="9"/>
  <c r="D10" i="9"/>
  <c r="C10" i="9"/>
  <c r="B10" i="9"/>
  <c r="V9" i="9"/>
  <c r="T9" i="9"/>
  <c r="S9" i="9"/>
  <c r="R9" i="9"/>
  <c r="Q9" i="9"/>
  <c r="P9" i="9"/>
  <c r="O9" i="9"/>
  <c r="N9" i="9"/>
  <c r="M9" i="9"/>
  <c r="J9" i="9"/>
  <c r="I9" i="9"/>
  <c r="H9" i="9"/>
  <c r="G9" i="9"/>
  <c r="F9" i="9"/>
  <c r="E9" i="9"/>
  <c r="D9" i="9"/>
  <c r="C9" i="9"/>
  <c r="B9" i="9"/>
  <c r="V8" i="9"/>
  <c r="T8" i="9"/>
  <c r="S8" i="9"/>
  <c r="R8" i="9"/>
  <c r="Q8" i="9"/>
  <c r="P8" i="9"/>
  <c r="O8" i="9"/>
  <c r="N8" i="9"/>
  <c r="M8" i="9"/>
  <c r="J8" i="9"/>
  <c r="I8" i="9"/>
  <c r="H8" i="9"/>
  <c r="G8" i="9"/>
  <c r="F8" i="9"/>
  <c r="E8" i="9"/>
  <c r="D8" i="9"/>
  <c r="C8" i="9"/>
  <c r="B8" i="9"/>
  <c r="V7" i="9"/>
  <c r="T7" i="9"/>
  <c r="S7" i="9"/>
  <c r="R7" i="9"/>
  <c r="Q7" i="9"/>
  <c r="P7" i="9"/>
  <c r="O7" i="9"/>
  <c r="N7" i="9"/>
  <c r="M7" i="9"/>
  <c r="J7" i="9"/>
  <c r="I7" i="9"/>
  <c r="H7" i="9"/>
  <c r="G7" i="9"/>
  <c r="F7" i="9"/>
  <c r="E7" i="9"/>
  <c r="D7" i="9"/>
  <c r="C7" i="9"/>
  <c r="B7" i="9"/>
  <c r="V6" i="9"/>
  <c r="T6" i="9"/>
  <c r="S6" i="9"/>
  <c r="R6" i="9"/>
  <c r="Q6" i="9"/>
  <c r="P6" i="9"/>
  <c r="O6" i="9"/>
  <c r="N6" i="9"/>
  <c r="M6" i="9"/>
  <c r="J6" i="9"/>
  <c r="I6" i="9"/>
  <c r="H6" i="9"/>
  <c r="G6" i="9"/>
  <c r="F6" i="9"/>
  <c r="E6" i="9"/>
  <c r="D6" i="9"/>
  <c r="C6" i="9"/>
  <c r="B6" i="9"/>
  <c r="V5" i="9"/>
  <c r="T5" i="9"/>
  <c r="S5" i="9"/>
  <c r="R5" i="9"/>
  <c r="Q5" i="9"/>
  <c r="P5" i="9"/>
  <c r="O5" i="9"/>
  <c r="N5" i="9"/>
  <c r="M5" i="9"/>
  <c r="J5" i="9"/>
  <c r="I5" i="9"/>
  <c r="H5" i="9"/>
  <c r="G5" i="9"/>
  <c r="F5" i="9"/>
  <c r="E5" i="9"/>
  <c r="D5" i="9"/>
  <c r="C5" i="9"/>
  <c r="B5" i="9"/>
  <c r="V4" i="9"/>
  <c r="T4" i="9"/>
  <c r="S4" i="9"/>
  <c r="R4" i="9"/>
  <c r="Q4" i="9"/>
  <c r="P4" i="9"/>
  <c r="O4" i="9"/>
  <c r="N4" i="9"/>
  <c r="M4" i="9"/>
  <c r="J4" i="9"/>
  <c r="I4" i="9"/>
  <c r="H4" i="9"/>
  <c r="G4" i="9"/>
  <c r="F4" i="9"/>
  <c r="E4" i="9"/>
  <c r="D4" i="9"/>
  <c r="C4" i="9"/>
  <c r="B4" i="9"/>
  <c r="V3" i="9"/>
  <c r="U3" i="9"/>
  <c r="T3" i="9"/>
  <c r="S3" i="9"/>
  <c r="R3" i="9"/>
  <c r="Q3" i="9"/>
  <c r="P3" i="9"/>
  <c r="O3" i="9"/>
  <c r="N3" i="9"/>
  <c r="M3" i="9"/>
  <c r="J3" i="9"/>
  <c r="I3" i="9"/>
  <c r="H3" i="9"/>
  <c r="G3" i="9"/>
  <c r="F3" i="9"/>
  <c r="E3" i="9"/>
  <c r="D3" i="9"/>
  <c r="C3" i="9"/>
  <c r="B3" i="9"/>
  <c r="D245" i="18"/>
  <c r="M245" i="18"/>
  <c r="L245" i="18"/>
  <c r="D244" i="18"/>
  <c r="M244" i="18"/>
  <c r="L244" i="18"/>
  <c r="D243" i="18"/>
  <c r="M243" i="18"/>
  <c r="L243" i="18"/>
  <c r="D242" i="18"/>
  <c r="M242" i="18"/>
  <c r="L242" i="18"/>
  <c r="D241" i="18"/>
  <c r="M241" i="18"/>
  <c r="L241" i="18"/>
  <c r="D240" i="18"/>
  <c r="M240" i="18"/>
  <c r="L240" i="18"/>
  <c r="D239" i="18"/>
  <c r="M239" i="18"/>
  <c r="L239" i="18"/>
  <c r="D238" i="18"/>
  <c r="M238" i="18"/>
  <c r="L238" i="18"/>
  <c r="D237" i="18"/>
  <c r="M237" i="18"/>
  <c r="L237" i="18"/>
  <c r="D236" i="18"/>
  <c r="M236" i="18"/>
  <c r="L236" i="18"/>
  <c r="D235" i="18"/>
  <c r="M235" i="18"/>
  <c r="L235" i="18"/>
  <c r="D234" i="18"/>
  <c r="M234" i="18"/>
  <c r="L234" i="18"/>
  <c r="D233" i="18"/>
  <c r="M233" i="18"/>
  <c r="L233" i="18"/>
  <c r="D232" i="18"/>
  <c r="M232" i="18"/>
  <c r="L232" i="18"/>
  <c r="D231" i="18"/>
  <c r="M231" i="18"/>
  <c r="L231" i="18"/>
  <c r="D230" i="18"/>
  <c r="M230" i="18"/>
  <c r="L230" i="18"/>
  <c r="D229" i="18"/>
  <c r="M229" i="18"/>
  <c r="L229" i="18"/>
  <c r="D228" i="18"/>
  <c r="M228" i="18"/>
  <c r="L228" i="18"/>
  <c r="D227" i="18"/>
  <c r="M227" i="18"/>
  <c r="L227" i="18"/>
  <c r="D226" i="18"/>
  <c r="M226" i="18"/>
  <c r="L226" i="18"/>
  <c r="D225" i="18"/>
  <c r="M225" i="18"/>
  <c r="L225" i="18"/>
  <c r="D224" i="18"/>
  <c r="M224" i="18"/>
  <c r="L224" i="18"/>
  <c r="D223" i="18"/>
  <c r="M223" i="18"/>
  <c r="L223" i="18"/>
  <c r="D222" i="18"/>
  <c r="M222" i="18"/>
  <c r="L222" i="18"/>
  <c r="D221" i="18"/>
  <c r="M221" i="18"/>
  <c r="L221" i="18"/>
  <c r="D220" i="18"/>
  <c r="M220" i="18"/>
  <c r="L220" i="18"/>
  <c r="D219" i="18"/>
  <c r="M219" i="18"/>
  <c r="L219" i="18"/>
  <c r="D218" i="18"/>
  <c r="M218" i="18"/>
  <c r="L218" i="18"/>
  <c r="D217" i="18"/>
  <c r="M217" i="18"/>
  <c r="L217" i="18"/>
  <c r="D216" i="18"/>
  <c r="M216" i="18"/>
  <c r="L216" i="18"/>
  <c r="D215" i="18"/>
  <c r="M215" i="18"/>
  <c r="L215" i="18"/>
  <c r="D214" i="18"/>
  <c r="M214" i="18"/>
  <c r="L214" i="18"/>
  <c r="D213" i="18"/>
  <c r="M213" i="18"/>
  <c r="L213" i="18"/>
  <c r="D212" i="18"/>
  <c r="M212" i="18"/>
  <c r="L212" i="18"/>
  <c r="D211" i="18"/>
  <c r="M211" i="18"/>
  <c r="L211" i="18"/>
  <c r="D210" i="18"/>
  <c r="M210" i="18"/>
  <c r="L210" i="18"/>
  <c r="D209" i="18"/>
  <c r="M209" i="18"/>
  <c r="L209" i="18"/>
  <c r="D208" i="18"/>
  <c r="M208" i="18"/>
  <c r="L208" i="18"/>
  <c r="D207" i="18"/>
  <c r="M207" i="18"/>
  <c r="L207" i="18"/>
  <c r="D206" i="18"/>
  <c r="M206" i="18"/>
  <c r="L206" i="18"/>
  <c r="D205" i="18"/>
  <c r="M205" i="18"/>
  <c r="L205" i="18"/>
  <c r="D204" i="18"/>
  <c r="M204" i="18"/>
  <c r="L204" i="18"/>
  <c r="D203" i="18"/>
  <c r="M203" i="18"/>
  <c r="L203" i="18"/>
  <c r="D202" i="18"/>
  <c r="M202" i="18"/>
  <c r="L202" i="18"/>
  <c r="D201" i="18"/>
  <c r="M201" i="18"/>
  <c r="L201" i="18"/>
  <c r="D200" i="18"/>
  <c r="M200" i="18"/>
  <c r="L200" i="18"/>
  <c r="D199" i="18"/>
  <c r="M199" i="18"/>
  <c r="L199" i="18"/>
  <c r="D198" i="18"/>
  <c r="M198" i="18"/>
  <c r="L198" i="18"/>
  <c r="D197" i="18"/>
  <c r="M197" i="18"/>
  <c r="L197" i="18"/>
  <c r="D196" i="18"/>
  <c r="M196" i="18"/>
  <c r="L196" i="18"/>
  <c r="D195" i="18"/>
  <c r="M195" i="18"/>
  <c r="L195" i="18"/>
  <c r="D194" i="18"/>
  <c r="M194" i="18"/>
  <c r="L194" i="18"/>
  <c r="D193" i="18"/>
  <c r="M193" i="18"/>
  <c r="L193" i="18"/>
  <c r="D192" i="18"/>
  <c r="M192" i="18"/>
  <c r="L192" i="18"/>
  <c r="D191" i="18"/>
  <c r="M191" i="18"/>
  <c r="L191" i="18"/>
  <c r="D190" i="18"/>
  <c r="M190" i="18"/>
  <c r="L190" i="18"/>
  <c r="D189" i="18"/>
  <c r="M189" i="18"/>
  <c r="L189" i="18"/>
  <c r="D188" i="18"/>
  <c r="M188" i="18"/>
  <c r="L188" i="18"/>
  <c r="D187" i="18"/>
  <c r="M187" i="18"/>
  <c r="L187" i="18"/>
  <c r="D186" i="18"/>
  <c r="M186" i="18"/>
  <c r="L186" i="18"/>
  <c r="D185" i="18"/>
  <c r="M185" i="18"/>
  <c r="L185" i="18"/>
  <c r="D184" i="18"/>
  <c r="M184" i="18"/>
  <c r="L184" i="18"/>
  <c r="D183" i="18"/>
  <c r="M183" i="18"/>
  <c r="L183" i="18"/>
  <c r="D182" i="18"/>
  <c r="M182" i="18"/>
  <c r="L182" i="18"/>
  <c r="D181" i="18"/>
  <c r="M181" i="18"/>
  <c r="L181" i="18"/>
  <c r="D180" i="18"/>
  <c r="M180" i="18"/>
  <c r="L180" i="18"/>
  <c r="D179" i="18"/>
  <c r="M179" i="18"/>
  <c r="L179" i="18"/>
  <c r="D178" i="18"/>
  <c r="M178" i="18"/>
  <c r="L178" i="18"/>
  <c r="D177" i="18"/>
  <c r="M177" i="18"/>
  <c r="L177" i="18"/>
  <c r="D176" i="18"/>
  <c r="M176" i="18"/>
  <c r="L176" i="18"/>
  <c r="D175" i="18"/>
  <c r="M175" i="18"/>
  <c r="L175" i="18"/>
  <c r="D174" i="18"/>
  <c r="M174" i="18"/>
  <c r="L174" i="18"/>
  <c r="D173" i="18"/>
  <c r="M173" i="18"/>
  <c r="L173" i="18"/>
  <c r="D172" i="18"/>
  <c r="M172" i="18"/>
  <c r="L172" i="18"/>
  <c r="D171" i="18"/>
  <c r="M171" i="18"/>
  <c r="L171" i="18"/>
  <c r="D170" i="18"/>
  <c r="M170" i="18"/>
  <c r="L170" i="18"/>
  <c r="D169" i="18"/>
  <c r="M169" i="18"/>
  <c r="L169" i="18"/>
  <c r="D168" i="18"/>
  <c r="M168" i="18"/>
  <c r="L168" i="18"/>
  <c r="D167" i="18"/>
  <c r="M167" i="18"/>
  <c r="L167" i="18"/>
  <c r="D166" i="18"/>
  <c r="M166" i="18"/>
  <c r="L166" i="18"/>
  <c r="D165" i="18"/>
  <c r="M165" i="18"/>
  <c r="L165" i="18"/>
  <c r="D164" i="18"/>
  <c r="M164" i="18"/>
  <c r="L164" i="18"/>
  <c r="D163" i="18"/>
  <c r="M163" i="18"/>
  <c r="L163" i="18"/>
  <c r="D162" i="18"/>
  <c r="M162" i="18"/>
  <c r="L162" i="18"/>
  <c r="D161" i="18"/>
  <c r="M161" i="18"/>
  <c r="L161" i="18"/>
  <c r="D160" i="18"/>
  <c r="M160" i="18"/>
  <c r="L160" i="18"/>
  <c r="D159" i="18"/>
  <c r="M159" i="18"/>
  <c r="L159" i="18"/>
  <c r="D158" i="18"/>
  <c r="M158" i="18"/>
  <c r="L158" i="18"/>
  <c r="D157" i="18"/>
  <c r="M157" i="18"/>
  <c r="L157" i="18"/>
  <c r="D156" i="18"/>
  <c r="M156" i="18"/>
  <c r="L156" i="18"/>
  <c r="D155" i="18"/>
  <c r="M155" i="18"/>
  <c r="L155" i="18"/>
  <c r="D154" i="18"/>
  <c r="M154" i="18"/>
  <c r="L154" i="18"/>
  <c r="D153" i="18"/>
  <c r="M153" i="18"/>
  <c r="L153" i="18"/>
  <c r="D152" i="18"/>
  <c r="M152" i="18"/>
  <c r="L152" i="18"/>
  <c r="D151" i="18"/>
  <c r="M151" i="18"/>
  <c r="L151" i="18"/>
  <c r="D150" i="18"/>
  <c r="M150" i="18"/>
  <c r="L150" i="18"/>
  <c r="D149" i="18"/>
  <c r="M149" i="18"/>
  <c r="L149" i="18"/>
  <c r="D148" i="18"/>
  <c r="M148" i="18"/>
  <c r="L148" i="18"/>
  <c r="D147" i="18"/>
  <c r="M147" i="18"/>
  <c r="L147" i="18"/>
  <c r="D146" i="18"/>
  <c r="M146" i="18"/>
  <c r="L146" i="18"/>
  <c r="D145" i="18"/>
  <c r="M145" i="18"/>
  <c r="L145" i="18"/>
  <c r="D144" i="18"/>
  <c r="M144" i="18"/>
  <c r="L144" i="18"/>
  <c r="D143" i="18"/>
  <c r="M143" i="18"/>
  <c r="L143" i="18"/>
  <c r="D142" i="18"/>
  <c r="M142" i="18"/>
  <c r="L142" i="18"/>
  <c r="D141" i="18"/>
  <c r="M141" i="18"/>
  <c r="L141" i="18"/>
  <c r="D140" i="18"/>
  <c r="M140" i="18"/>
  <c r="L140" i="18"/>
  <c r="D139" i="18"/>
  <c r="M139" i="18"/>
  <c r="L139" i="18"/>
  <c r="D138" i="18"/>
  <c r="M138" i="18"/>
  <c r="L138" i="18"/>
  <c r="D137" i="18"/>
  <c r="M137" i="18"/>
  <c r="L137" i="18"/>
  <c r="D136" i="18"/>
  <c r="M136" i="18"/>
  <c r="L136" i="18"/>
  <c r="D135" i="18"/>
  <c r="M135" i="18"/>
  <c r="L135" i="18"/>
  <c r="D134" i="18"/>
  <c r="M134" i="18"/>
  <c r="L134" i="18"/>
  <c r="D133" i="18"/>
  <c r="M133" i="18"/>
  <c r="L133" i="18"/>
  <c r="D132" i="18"/>
  <c r="M132" i="18"/>
  <c r="L132" i="18"/>
  <c r="D131" i="18"/>
  <c r="M131" i="18"/>
  <c r="L131" i="18"/>
  <c r="D130" i="18"/>
  <c r="M130" i="18"/>
  <c r="L130" i="18"/>
  <c r="D129" i="18"/>
  <c r="M129" i="18"/>
  <c r="L129" i="18"/>
  <c r="D128" i="18"/>
  <c r="M128" i="18"/>
  <c r="L128" i="18"/>
  <c r="D127" i="18"/>
  <c r="M127" i="18"/>
  <c r="L127" i="18"/>
  <c r="D126" i="18"/>
  <c r="M126" i="18"/>
  <c r="L126" i="18"/>
  <c r="D125" i="18"/>
  <c r="M125" i="18"/>
  <c r="L125" i="18"/>
  <c r="D124" i="18"/>
  <c r="M124" i="18"/>
  <c r="L124" i="18"/>
  <c r="D123" i="18"/>
  <c r="M123" i="18"/>
  <c r="L123" i="18"/>
  <c r="D122" i="18"/>
  <c r="M122" i="18"/>
  <c r="L122" i="18"/>
  <c r="D121" i="18"/>
  <c r="M121" i="18"/>
  <c r="L121" i="18"/>
  <c r="D120" i="18"/>
  <c r="M120" i="18"/>
  <c r="L120" i="18"/>
  <c r="D119" i="18"/>
  <c r="M119" i="18"/>
  <c r="L119" i="18"/>
  <c r="D118" i="18"/>
  <c r="M118" i="18"/>
  <c r="L118" i="18"/>
  <c r="D117" i="18"/>
  <c r="M117" i="18"/>
  <c r="L117" i="18"/>
  <c r="D116" i="18"/>
  <c r="M116" i="18"/>
  <c r="L116" i="18"/>
  <c r="D115" i="18"/>
  <c r="M115" i="18"/>
  <c r="L115" i="18"/>
  <c r="D114" i="18"/>
  <c r="M114" i="18"/>
  <c r="L114" i="18"/>
  <c r="D113" i="18"/>
  <c r="M113" i="18"/>
  <c r="L113" i="18"/>
  <c r="D112" i="18"/>
  <c r="M112" i="18"/>
  <c r="L112" i="18"/>
  <c r="D111" i="18"/>
  <c r="M111" i="18"/>
  <c r="L111" i="18"/>
  <c r="D110" i="18"/>
  <c r="M110" i="18"/>
  <c r="L110" i="18"/>
  <c r="D109" i="18"/>
  <c r="M109" i="18"/>
  <c r="L109" i="18"/>
  <c r="D108" i="18"/>
  <c r="M108" i="18"/>
  <c r="L108" i="18"/>
  <c r="D107" i="18"/>
  <c r="M107" i="18"/>
  <c r="L107" i="18"/>
  <c r="D106" i="18"/>
  <c r="M106" i="18"/>
  <c r="L106" i="18"/>
  <c r="D105" i="18"/>
  <c r="M105" i="18"/>
  <c r="L105" i="18"/>
  <c r="D104" i="18"/>
  <c r="M104" i="18"/>
  <c r="L104" i="18"/>
  <c r="D103" i="18"/>
  <c r="M103" i="18"/>
  <c r="L103" i="18"/>
  <c r="D102" i="18"/>
  <c r="M102" i="18"/>
  <c r="L102" i="18"/>
  <c r="D101" i="18"/>
  <c r="M101" i="18"/>
  <c r="L101" i="18"/>
  <c r="D100" i="18"/>
  <c r="M100" i="18"/>
  <c r="L100" i="18"/>
  <c r="D99" i="18"/>
  <c r="M99" i="18"/>
  <c r="L99" i="18"/>
  <c r="D98" i="18"/>
  <c r="M98" i="18"/>
  <c r="L98" i="18"/>
  <c r="D97" i="18"/>
  <c r="M97" i="18"/>
  <c r="L97" i="18"/>
  <c r="D96" i="18"/>
  <c r="M96" i="18"/>
  <c r="L96" i="18"/>
  <c r="D95" i="18"/>
  <c r="M95" i="18"/>
  <c r="L95" i="18"/>
  <c r="D94" i="18"/>
  <c r="M94" i="18"/>
  <c r="L94" i="18"/>
  <c r="D93" i="18"/>
  <c r="M93" i="18"/>
  <c r="L93" i="18"/>
  <c r="D92" i="18"/>
  <c r="M92" i="18"/>
  <c r="L92" i="18"/>
  <c r="D91" i="18"/>
  <c r="M91" i="18"/>
  <c r="L91" i="18"/>
  <c r="D90" i="18"/>
  <c r="M90" i="18"/>
  <c r="L90" i="18"/>
  <c r="D89" i="18"/>
  <c r="M89" i="18"/>
  <c r="L89" i="18"/>
  <c r="D88" i="18"/>
  <c r="M88" i="18"/>
  <c r="L88" i="18"/>
  <c r="D87" i="18"/>
  <c r="M87" i="18"/>
  <c r="L87" i="18"/>
  <c r="D86" i="18"/>
  <c r="M86" i="18"/>
  <c r="L86" i="18"/>
  <c r="D85" i="18"/>
  <c r="M85" i="18"/>
  <c r="L85" i="18"/>
  <c r="D84" i="18"/>
  <c r="M84" i="18"/>
  <c r="L84" i="18"/>
  <c r="D83" i="18"/>
  <c r="M83" i="18"/>
  <c r="L83" i="18"/>
  <c r="D82" i="18"/>
  <c r="M82" i="18"/>
  <c r="L82" i="18"/>
  <c r="D81" i="18"/>
  <c r="M81" i="18"/>
  <c r="L81" i="18"/>
  <c r="D80" i="18"/>
  <c r="M80" i="18"/>
  <c r="L80" i="18"/>
  <c r="D79" i="18"/>
  <c r="M79" i="18"/>
  <c r="L79" i="18"/>
  <c r="D78" i="18"/>
  <c r="M78" i="18"/>
  <c r="L78" i="18"/>
  <c r="D77" i="18"/>
  <c r="M77" i="18"/>
  <c r="L77" i="18"/>
  <c r="D76" i="18"/>
  <c r="M76" i="18"/>
  <c r="L76" i="18"/>
  <c r="D75" i="18"/>
  <c r="M75" i="18"/>
  <c r="L75" i="18"/>
  <c r="D74" i="18"/>
  <c r="M74" i="18"/>
  <c r="L74" i="18"/>
  <c r="D73" i="18"/>
  <c r="M73" i="18"/>
  <c r="L73" i="18"/>
  <c r="D72" i="18"/>
  <c r="M72" i="18"/>
  <c r="L72" i="18"/>
  <c r="D71" i="18"/>
  <c r="M71" i="18"/>
  <c r="L71" i="18"/>
  <c r="D70" i="18"/>
  <c r="M70" i="18"/>
  <c r="L70" i="18"/>
  <c r="D69" i="18"/>
  <c r="M69" i="18"/>
  <c r="L69" i="18"/>
  <c r="D68" i="18"/>
  <c r="M68" i="18"/>
  <c r="L68" i="18"/>
  <c r="D67" i="18"/>
  <c r="M67" i="18"/>
  <c r="L67" i="18"/>
  <c r="D66" i="18"/>
  <c r="M66" i="18"/>
  <c r="L66" i="18"/>
  <c r="D65" i="18"/>
  <c r="M65" i="18"/>
  <c r="L65" i="18"/>
  <c r="D64" i="18"/>
  <c r="M64" i="18"/>
  <c r="L64" i="18"/>
  <c r="D63" i="18"/>
  <c r="M63" i="18"/>
  <c r="L63" i="18"/>
  <c r="D62" i="18"/>
  <c r="M62" i="18"/>
  <c r="L62" i="18"/>
  <c r="D61" i="18"/>
  <c r="M61" i="18"/>
  <c r="L61" i="18"/>
  <c r="D60" i="18"/>
  <c r="M60" i="18"/>
  <c r="L60" i="18"/>
  <c r="D59" i="18"/>
  <c r="M59" i="18"/>
  <c r="L59" i="18"/>
  <c r="D58" i="18"/>
  <c r="M58" i="18"/>
  <c r="L58" i="18"/>
  <c r="D57" i="18"/>
  <c r="M57" i="18"/>
  <c r="L57" i="18"/>
  <c r="D56" i="18"/>
  <c r="M56" i="18"/>
  <c r="L56" i="18"/>
  <c r="D55" i="18"/>
  <c r="M55" i="18"/>
  <c r="L55" i="18"/>
  <c r="D54" i="18"/>
  <c r="M54" i="18"/>
  <c r="L54" i="18"/>
  <c r="D53" i="18"/>
  <c r="M53" i="18"/>
  <c r="L53" i="18"/>
  <c r="D52" i="18"/>
  <c r="M52" i="18"/>
  <c r="L52" i="18"/>
  <c r="D51" i="18"/>
  <c r="M51" i="18"/>
  <c r="L51" i="18"/>
  <c r="D50" i="18"/>
  <c r="M50" i="18"/>
  <c r="L50" i="18"/>
  <c r="D49" i="18"/>
  <c r="M49" i="18"/>
  <c r="L49" i="18"/>
  <c r="D48" i="18"/>
  <c r="M48" i="18"/>
  <c r="L48" i="18"/>
  <c r="D47" i="18"/>
  <c r="M47" i="18"/>
  <c r="L47" i="18"/>
  <c r="D46" i="18"/>
  <c r="M46" i="18"/>
  <c r="L46" i="18"/>
  <c r="D45" i="18"/>
  <c r="M45" i="18"/>
  <c r="L45" i="18"/>
  <c r="D44" i="18"/>
  <c r="M44" i="18"/>
  <c r="L44" i="18"/>
  <c r="D43" i="18"/>
  <c r="M43" i="18"/>
  <c r="L43" i="18"/>
  <c r="D42" i="18"/>
  <c r="M42" i="18"/>
  <c r="L42" i="18"/>
  <c r="D41" i="18"/>
  <c r="M41" i="18"/>
  <c r="L41" i="18"/>
  <c r="D40" i="18"/>
  <c r="M40" i="18"/>
  <c r="L40" i="18"/>
  <c r="D39" i="18"/>
  <c r="M39" i="18"/>
  <c r="L39" i="18"/>
  <c r="D38" i="18"/>
  <c r="M38" i="18"/>
  <c r="L38" i="18"/>
  <c r="D37" i="18"/>
  <c r="M37" i="18"/>
  <c r="L37" i="18"/>
  <c r="D36" i="18"/>
  <c r="M36" i="18"/>
  <c r="L36" i="18"/>
  <c r="D35" i="18"/>
  <c r="M35" i="18"/>
  <c r="L35" i="18"/>
  <c r="D34" i="18"/>
  <c r="M34" i="18"/>
  <c r="L34" i="18"/>
  <c r="D33" i="18"/>
  <c r="M33" i="18"/>
  <c r="L33" i="18"/>
  <c r="D32" i="18"/>
  <c r="M32" i="18"/>
  <c r="L32" i="18"/>
  <c r="D31" i="18"/>
  <c r="M31" i="18"/>
  <c r="L31" i="18"/>
  <c r="D30" i="18"/>
  <c r="M30" i="18"/>
  <c r="L30" i="18"/>
  <c r="D29" i="18"/>
  <c r="M29" i="18"/>
  <c r="L29" i="18"/>
  <c r="D28" i="18"/>
  <c r="M28" i="18"/>
  <c r="L28" i="18"/>
  <c r="D27" i="18"/>
  <c r="M27" i="18"/>
  <c r="L27" i="18"/>
  <c r="D26" i="18"/>
  <c r="M26" i="18"/>
  <c r="L26" i="18"/>
  <c r="D25" i="18"/>
  <c r="M25" i="18"/>
  <c r="L25" i="18"/>
  <c r="D24" i="18"/>
  <c r="M24" i="18"/>
  <c r="L24" i="18"/>
  <c r="D23" i="18"/>
  <c r="M23" i="18"/>
  <c r="L23" i="18"/>
  <c r="D22" i="18"/>
  <c r="M22" i="18"/>
  <c r="L22" i="18"/>
  <c r="D21" i="18"/>
  <c r="M21" i="18"/>
  <c r="L21" i="18"/>
  <c r="D20" i="18"/>
  <c r="M20" i="18"/>
  <c r="L20" i="18"/>
  <c r="D19" i="18"/>
  <c r="M19" i="18"/>
  <c r="L19" i="18"/>
  <c r="D18" i="18"/>
  <c r="M18" i="18"/>
  <c r="L18" i="18"/>
  <c r="D17" i="18"/>
  <c r="M17" i="18"/>
  <c r="L17" i="18"/>
  <c r="D16" i="18"/>
  <c r="M16" i="18"/>
  <c r="L16" i="18"/>
  <c r="D15" i="18"/>
  <c r="M15" i="18"/>
  <c r="L15" i="18"/>
  <c r="D14" i="18"/>
  <c r="M14" i="18"/>
  <c r="L14" i="18"/>
  <c r="D13" i="18"/>
  <c r="M13" i="18"/>
  <c r="L13" i="18"/>
  <c r="D12" i="18"/>
  <c r="M12" i="18"/>
  <c r="L12" i="18"/>
  <c r="D11" i="18"/>
  <c r="M11" i="18"/>
  <c r="L11" i="18"/>
  <c r="D10" i="18"/>
  <c r="M10" i="18"/>
  <c r="L10" i="18"/>
  <c r="D9" i="18"/>
  <c r="M9" i="18"/>
  <c r="L9" i="18"/>
  <c r="D8" i="18"/>
  <c r="M8" i="18"/>
  <c r="L8" i="18"/>
  <c r="D7" i="18"/>
  <c r="M7" i="18"/>
  <c r="L7" i="18"/>
  <c r="D6" i="18"/>
  <c r="M6" i="18"/>
  <c r="L6" i="18"/>
  <c r="D5" i="18"/>
  <c r="M5" i="18"/>
  <c r="L5" i="18"/>
  <c r="D165" i="1"/>
  <c r="P165" i="1"/>
  <c r="O165" i="1"/>
  <c r="D164" i="1"/>
  <c r="P164" i="1"/>
  <c r="O164" i="1"/>
  <c r="D163" i="1"/>
  <c r="P163" i="1"/>
  <c r="O163" i="1"/>
  <c r="D162" i="1"/>
  <c r="P162" i="1"/>
  <c r="O162" i="1"/>
  <c r="D161" i="1"/>
  <c r="P161" i="1"/>
  <c r="O161" i="1"/>
  <c r="D160" i="1"/>
  <c r="P160" i="1"/>
  <c r="O160" i="1"/>
  <c r="D159" i="1"/>
  <c r="P159" i="1"/>
  <c r="O159" i="1"/>
  <c r="D158" i="1"/>
  <c r="P158" i="1"/>
  <c r="O158" i="1"/>
  <c r="D157" i="1"/>
  <c r="P157" i="1"/>
  <c r="O157" i="1"/>
  <c r="D156" i="1"/>
  <c r="P156" i="1"/>
  <c r="O156" i="1"/>
  <c r="D155" i="1"/>
  <c r="P155" i="1"/>
  <c r="O155" i="1"/>
  <c r="D154" i="1"/>
  <c r="P154" i="1"/>
  <c r="O154" i="1"/>
  <c r="D153" i="1"/>
  <c r="P153" i="1"/>
  <c r="O153" i="1"/>
  <c r="D152" i="1"/>
  <c r="P152" i="1"/>
  <c r="O152" i="1"/>
  <c r="D151" i="1"/>
  <c r="P151" i="1"/>
  <c r="O151" i="1"/>
  <c r="D150" i="1"/>
  <c r="P150" i="1"/>
  <c r="O150" i="1"/>
  <c r="D149" i="1"/>
  <c r="P149" i="1"/>
  <c r="O149" i="1"/>
  <c r="D148" i="1"/>
  <c r="P148" i="1"/>
  <c r="O148" i="1"/>
  <c r="D147" i="1"/>
  <c r="P147" i="1"/>
  <c r="O147" i="1"/>
  <c r="D146" i="1"/>
  <c r="P146" i="1"/>
  <c r="O146" i="1"/>
  <c r="D145" i="1"/>
  <c r="P145" i="1"/>
  <c r="O145" i="1"/>
  <c r="D144" i="1"/>
  <c r="P144" i="1"/>
  <c r="O144" i="1"/>
  <c r="D143" i="1"/>
  <c r="P143" i="1"/>
  <c r="O143" i="1"/>
  <c r="D142" i="1"/>
  <c r="P142" i="1"/>
  <c r="O142" i="1"/>
  <c r="D141" i="1"/>
  <c r="P141" i="1"/>
  <c r="O141" i="1"/>
  <c r="D140" i="1"/>
  <c r="P140" i="1"/>
  <c r="O140" i="1"/>
  <c r="D139" i="1"/>
  <c r="P139" i="1"/>
  <c r="O139" i="1"/>
  <c r="D138" i="1"/>
  <c r="P138" i="1"/>
  <c r="O138" i="1"/>
  <c r="D137" i="1"/>
  <c r="P137" i="1"/>
  <c r="O137" i="1"/>
  <c r="D136" i="1"/>
  <c r="P136" i="1"/>
  <c r="O136" i="1"/>
  <c r="D135" i="1"/>
  <c r="P135" i="1"/>
  <c r="O135" i="1"/>
  <c r="D134" i="1"/>
  <c r="P134" i="1"/>
  <c r="O134" i="1"/>
  <c r="D133" i="1"/>
  <c r="P133" i="1"/>
  <c r="O133" i="1"/>
  <c r="D132" i="1"/>
  <c r="P132" i="1"/>
  <c r="O132" i="1"/>
  <c r="D131" i="1"/>
  <c r="P131" i="1"/>
  <c r="O131" i="1"/>
  <c r="D130" i="1"/>
  <c r="P130" i="1"/>
  <c r="O130" i="1"/>
  <c r="D129" i="1"/>
  <c r="P129" i="1"/>
  <c r="O129" i="1"/>
  <c r="D128" i="1"/>
  <c r="P128" i="1"/>
  <c r="O128" i="1"/>
  <c r="D127" i="1"/>
  <c r="P127" i="1"/>
  <c r="O127" i="1"/>
  <c r="D126" i="1"/>
  <c r="P126" i="1"/>
  <c r="O126" i="1"/>
  <c r="D125" i="1"/>
  <c r="P125" i="1"/>
  <c r="O125" i="1"/>
  <c r="D124" i="1"/>
  <c r="P124" i="1"/>
  <c r="O124" i="1"/>
  <c r="D123" i="1"/>
  <c r="P123" i="1"/>
  <c r="O123" i="1"/>
  <c r="D122" i="1"/>
  <c r="P122" i="1"/>
  <c r="O122" i="1"/>
  <c r="D121" i="1"/>
  <c r="P121" i="1"/>
  <c r="O121" i="1"/>
  <c r="D120" i="1"/>
  <c r="P120" i="1"/>
  <c r="O120" i="1"/>
  <c r="D119" i="1"/>
  <c r="P119" i="1"/>
  <c r="O119" i="1"/>
  <c r="D118" i="1"/>
  <c r="P118" i="1"/>
  <c r="O118" i="1"/>
  <c r="D117" i="1"/>
  <c r="P117" i="1"/>
  <c r="O117" i="1"/>
  <c r="D116" i="1"/>
  <c r="P116" i="1"/>
  <c r="O116" i="1"/>
  <c r="D115" i="1"/>
  <c r="P115" i="1"/>
  <c r="O115" i="1"/>
  <c r="D114" i="1"/>
  <c r="P114" i="1"/>
  <c r="O114" i="1"/>
  <c r="D113" i="1"/>
  <c r="P113" i="1"/>
  <c r="O113" i="1"/>
  <c r="D112" i="1"/>
  <c r="P112" i="1"/>
  <c r="O112" i="1"/>
  <c r="D111" i="1"/>
  <c r="P111" i="1"/>
  <c r="O111" i="1"/>
  <c r="D110" i="1"/>
  <c r="P110" i="1"/>
  <c r="O110" i="1"/>
  <c r="D109" i="1"/>
  <c r="P109" i="1"/>
  <c r="O109" i="1"/>
  <c r="D108" i="1"/>
  <c r="P108" i="1"/>
  <c r="O108" i="1"/>
  <c r="D107" i="1"/>
  <c r="P107" i="1"/>
  <c r="O107" i="1"/>
  <c r="D106" i="1"/>
  <c r="P106" i="1"/>
  <c r="O106" i="1"/>
  <c r="D105" i="1"/>
  <c r="P105" i="1"/>
  <c r="O105" i="1"/>
  <c r="D104" i="1"/>
  <c r="P104" i="1"/>
  <c r="O104" i="1"/>
  <c r="D103" i="1"/>
  <c r="P103" i="1"/>
  <c r="O103" i="1"/>
  <c r="D102" i="1"/>
  <c r="P102" i="1"/>
  <c r="O102" i="1"/>
  <c r="D101" i="1"/>
  <c r="P101" i="1"/>
  <c r="O101" i="1"/>
  <c r="D100" i="1"/>
  <c r="P100" i="1"/>
  <c r="O100" i="1"/>
  <c r="D99" i="1"/>
  <c r="P99" i="1"/>
  <c r="O99" i="1"/>
  <c r="D98" i="1"/>
  <c r="P98" i="1"/>
  <c r="O98" i="1"/>
  <c r="D97" i="1"/>
  <c r="P97" i="1"/>
  <c r="O97" i="1"/>
  <c r="D96" i="1"/>
  <c r="P96" i="1"/>
  <c r="O96" i="1"/>
  <c r="D95" i="1"/>
  <c r="P95" i="1"/>
  <c r="O95" i="1"/>
  <c r="D94" i="1"/>
  <c r="P94" i="1"/>
  <c r="O94" i="1"/>
  <c r="D93" i="1"/>
  <c r="P93" i="1"/>
  <c r="O93" i="1"/>
  <c r="D92" i="1"/>
  <c r="P92" i="1"/>
  <c r="O92" i="1"/>
  <c r="D91" i="1"/>
  <c r="P91" i="1"/>
  <c r="O91" i="1"/>
  <c r="D90" i="1"/>
  <c r="P90" i="1"/>
  <c r="O90" i="1"/>
  <c r="D89" i="1"/>
  <c r="P89" i="1"/>
  <c r="O89" i="1"/>
  <c r="D88" i="1"/>
  <c r="P88" i="1"/>
  <c r="O88" i="1"/>
  <c r="D87" i="1"/>
  <c r="P87" i="1"/>
  <c r="O87" i="1"/>
  <c r="D86" i="1"/>
  <c r="P86" i="1"/>
  <c r="O86" i="1"/>
  <c r="D85" i="1"/>
  <c r="P85" i="1"/>
  <c r="O85" i="1"/>
  <c r="D84" i="1"/>
  <c r="P84" i="1"/>
  <c r="O84" i="1"/>
  <c r="D83" i="1"/>
  <c r="P83" i="1"/>
  <c r="O83" i="1"/>
  <c r="D82" i="1"/>
  <c r="P82" i="1"/>
  <c r="O82" i="1"/>
  <c r="D81" i="1"/>
  <c r="P81" i="1"/>
  <c r="O81" i="1"/>
  <c r="D80" i="1"/>
  <c r="P80" i="1"/>
  <c r="O80" i="1"/>
  <c r="D79" i="1"/>
  <c r="P79" i="1"/>
  <c r="O79" i="1"/>
  <c r="D78" i="1"/>
  <c r="P78" i="1"/>
  <c r="O78" i="1"/>
  <c r="D77" i="1"/>
  <c r="P77" i="1"/>
  <c r="O77" i="1"/>
  <c r="D76" i="1"/>
  <c r="P76" i="1"/>
  <c r="O76" i="1"/>
  <c r="D75" i="1"/>
  <c r="P75" i="1"/>
  <c r="O75" i="1"/>
  <c r="D74" i="1"/>
  <c r="P74" i="1"/>
  <c r="O74" i="1"/>
  <c r="D73" i="1"/>
  <c r="P73" i="1"/>
  <c r="O73" i="1"/>
  <c r="D72" i="1"/>
  <c r="P72" i="1"/>
  <c r="O72" i="1"/>
  <c r="D71" i="1"/>
  <c r="P71" i="1"/>
  <c r="O71" i="1"/>
  <c r="D70" i="1"/>
  <c r="P70" i="1"/>
  <c r="O70" i="1"/>
  <c r="D69" i="1"/>
  <c r="P69" i="1"/>
  <c r="O69" i="1"/>
  <c r="D68" i="1"/>
  <c r="P68" i="1"/>
  <c r="O68" i="1"/>
  <c r="D67" i="1"/>
  <c r="P67" i="1"/>
  <c r="O67" i="1"/>
  <c r="D66" i="1"/>
  <c r="P66" i="1"/>
  <c r="O66" i="1"/>
  <c r="D65" i="1"/>
  <c r="P65" i="1"/>
  <c r="O65" i="1"/>
  <c r="D64" i="1"/>
  <c r="P64" i="1"/>
  <c r="O64" i="1"/>
  <c r="D63" i="1"/>
  <c r="P63" i="1"/>
  <c r="O63" i="1"/>
  <c r="D62" i="1"/>
  <c r="P62" i="1"/>
  <c r="O62" i="1"/>
  <c r="D61" i="1"/>
  <c r="P61" i="1"/>
  <c r="O61" i="1"/>
  <c r="D60" i="1"/>
  <c r="P60" i="1"/>
  <c r="O60" i="1"/>
  <c r="D59" i="1"/>
  <c r="P59" i="1"/>
  <c r="O59" i="1"/>
  <c r="D58" i="1"/>
  <c r="P58" i="1"/>
  <c r="O58" i="1"/>
  <c r="D57" i="1"/>
  <c r="P57" i="1"/>
  <c r="O57" i="1"/>
  <c r="D56" i="1"/>
  <c r="P56" i="1"/>
  <c r="O56" i="1"/>
  <c r="D55" i="1"/>
  <c r="P55" i="1"/>
  <c r="O55" i="1"/>
  <c r="D54" i="1"/>
  <c r="P54" i="1"/>
  <c r="O54" i="1"/>
  <c r="D53" i="1"/>
  <c r="P53" i="1"/>
  <c r="O53" i="1"/>
  <c r="D52" i="1"/>
  <c r="P52" i="1"/>
  <c r="O52" i="1"/>
  <c r="D51" i="1"/>
  <c r="P51" i="1"/>
  <c r="O51" i="1"/>
  <c r="D50" i="1"/>
  <c r="P50" i="1"/>
  <c r="O50" i="1"/>
  <c r="D49" i="1"/>
  <c r="P49" i="1"/>
  <c r="O49" i="1"/>
  <c r="D48" i="1"/>
  <c r="P48" i="1"/>
  <c r="O48" i="1"/>
  <c r="D47" i="1"/>
  <c r="P47" i="1"/>
  <c r="O47" i="1"/>
  <c r="D46" i="1"/>
  <c r="P46" i="1"/>
  <c r="O46" i="1"/>
  <c r="D45" i="1"/>
  <c r="P45" i="1"/>
  <c r="O45" i="1"/>
  <c r="D44" i="1"/>
  <c r="P44" i="1"/>
  <c r="O44" i="1"/>
  <c r="D43" i="1"/>
  <c r="P43" i="1"/>
  <c r="O43" i="1"/>
  <c r="D42" i="1"/>
  <c r="P42" i="1"/>
  <c r="O42" i="1"/>
  <c r="D41" i="1"/>
  <c r="P41" i="1"/>
  <c r="O41" i="1"/>
  <c r="D40" i="1"/>
  <c r="P40" i="1"/>
  <c r="O40" i="1"/>
  <c r="D39" i="1"/>
  <c r="P39" i="1"/>
  <c r="O39" i="1"/>
  <c r="D38" i="1"/>
  <c r="P38" i="1"/>
  <c r="O38" i="1"/>
  <c r="D37" i="1"/>
  <c r="P37" i="1"/>
  <c r="O37" i="1"/>
  <c r="D36" i="1"/>
  <c r="P36" i="1"/>
  <c r="O36" i="1"/>
  <c r="D35" i="1"/>
  <c r="P35" i="1"/>
  <c r="O35" i="1"/>
  <c r="D34" i="1"/>
  <c r="P34" i="1"/>
  <c r="O34" i="1"/>
  <c r="D33" i="1"/>
  <c r="P33" i="1"/>
  <c r="O33" i="1"/>
  <c r="D32" i="1"/>
  <c r="P32" i="1"/>
  <c r="O32" i="1"/>
  <c r="D31" i="1"/>
  <c r="P31" i="1"/>
  <c r="O31" i="1"/>
  <c r="D30" i="1"/>
  <c r="P30" i="1"/>
  <c r="O30" i="1"/>
  <c r="D29" i="1"/>
  <c r="P29" i="1"/>
  <c r="O29" i="1"/>
  <c r="D28" i="1"/>
  <c r="P28" i="1"/>
  <c r="O28" i="1"/>
  <c r="D27" i="1"/>
  <c r="P27" i="1"/>
  <c r="O27" i="1"/>
  <c r="D26" i="1"/>
  <c r="P26" i="1"/>
  <c r="O26" i="1"/>
  <c r="D25" i="1"/>
  <c r="P25" i="1"/>
  <c r="O25" i="1"/>
  <c r="D24" i="1"/>
  <c r="P24" i="1"/>
  <c r="O24" i="1"/>
  <c r="D23" i="1"/>
  <c r="P23" i="1"/>
  <c r="O23" i="1"/>
  <c r="D22" i="1"/>
  <c r="P22" i="1"/>
  <c r="O22" i="1"/>
  <c r="D21" i="1"/>
  <c r="P21" i="1"/>
  <c r="O21" i="1"/>
  <c r="D20" i="1"/>
  <c r="P20" i="1"/>
  <c r="O20" i="1"/>
  <c r="D19" i="1"/>
  <c r="P19" i="1"/>
  <c r="O19" i="1"/>
  <c r="D18" i="1"/>
  <c r="P18" i="1"/>
  <c r="O18" i="1"/>
  <c r="D17" i="1"/>
  <c r="P17" i="1"/>
  <c r="O17" i="1"/>
  <c r="D16" i="1"/>
  <c r="P16" i="1"/>
  <c r="O16" i="1"/>
  <c r="D15" i="1"/>
  <c r="P15" i="1"/>
  <c r="O15" i="1"/>
  <c r="D5" i="1"/>
  <c r="P5" i="1"/>
  <c r="D6" i="1"/>
  <c r="P6" i="1"/>
  <c r="D7" i="1"/>
  <c r="P7" i="1"/>
  <c r="D8" i="1"/>
  <c r="P8" i="1"/>
  <c r="D9" i="1"/>
  <c r="P9" i="1"/>
  <c r="D10" i="1"/>
  <c r="P10" i="1"/>
  <c r="D11" i="1"/>
  <c r="P11" i="1"/>
  <c r="D12" i="1"/>
  <c r="P12" i="1"/>
  <c r="D13" i="1"/>
  <c r="P13" i="1"/>
  <c r="D14" i="1"/>
  <c r="P14" i="1"/>
  <c r="T14" i="1"/>
  <c r="O14" i="1"/>
  <c r="T13" i="1"/>
  <c r="O13" i="1"/>
  <c r="T12" i="1"/>
  <c r="O12" i="1"/>
  <c r="T11" i="1"/>
  <c r="O11" i="1"/>
  <c r="T10" i="1"/>
  <c r="O10" i="1"/>
  <c r="T9" i="1"/>
  <c r="O9" i="1"/>
  <c r="T8" i="1"/>
  <c r="O8" i="1"/>
  <c r="T7" i="1"/>
  <c r="O7" i="1"/>
  <c r="T6" i="1"/>
  <c r="O6" i="1"/>
  <c r="T5" i="1"/>
  <c r="O5" i="1"/>
</calcChain>
</file>

<file path=xl/sharedStrings.xml><?xml version="1.0" encoding="utf-8"?>
<sst xmlns="http://schemas.openxmlformats.org/spreadsheetml/2006/main" count="2045" uniqueCount="687">
  <si>
    <t>Points</t>
  </si>
  <si>
    <t>20s</t>
  </si>
  <si>
    <t>Ray Beierling</t>
  </si>
  <si>
    <t>Fred Slater</t>
  </si>
  <si>
    <t>Nathan Walsh</t>
  </si>
  <si>
    <t>Jason Beierling</t>
  </si>
  <si>
    <t>Matt Brown</t>
  </si>
  <si>
    <t>Justin Slater</t>
  </si>
  <si>
    <t>Eric Miltenburg</t>
  </si>
  <si>
    <t>Clare Kuepfer</t>
  </si>
  <si>
    <t>Dave Brown</t>
  </si>
  <si>
    <t>Chris Gorsline</t>
  </si>
  <si>
    <t>Rank</t>
  </si>
  <si>
    <t>Home Club</t>
  </si>
  <si>
    <t>Events</t>
  </si>
  <si>
    <t>London</t>
  </si>
  <si>
    <t>Waterloo</t>
  </si>
  <si>
    <t>Toronto</t>
  </si>
  <si>
    <t>Varna</t>
  </si>
  <si>
    <t>Quinte</t>
  </si>
  <si>
    <t>Preston</t>
  </si>
  <si>
    <t>Hamilton</t>
  </si>
  <si>
    <t>Howard Martin</t>
  </si>
  <si>
    <t>Owen Sound</t>
  </si>
  <si>
    <t>Alex Protas</t>
  </si>
  <si>
    <t>Round 2</t>
  </si>
  <si>
    <t>Name</t>
  </si>
  <si>
    <t>Round 1</t>
  </si>
  <si>
    <t>Competitive</t>
  </si>
  <si>
    <t>2nd</t>
  </si>
  <si>
    <t>1st</t>
  </si>
  <si>
    <t>Jon Conrad</t>
  </si>
  <si>
    <t>Pool A</t>
  </si>
  <si>
    <t>Pool B</t>
  </si>
  <si>
    <t>PEI</t>
  </si>
  <si>
    <t>Avg</t>
  </si>
  <si>
    <t>Peter Tarle</t>
  </si>
  <si>
    <t>NCA Points</t>
  </si>
  <si>
    <t>Eric Miltenberg</t>
  </si>
  <si>
    <t>Roy Campbell</t>
  </si>
  <si>
    <t xml:space="preserve"> (best 4 events go towards each player's overall NCA Tour total)</t>
  </si>
  <si>
    <t>(S) = Singles</t>
  </si>
  <si>
    <t>(D) = Doubles</t>
  </si>
  <si>
    <t>WCC</t>
  </si>
  <si>
    <t>Belleville</t>
  </si>
  <si>
    <t>St.Jacobs</t>
  </si>
  <si>
    <t>Games</t>
  </si>
  <si>
    <t>Shirley Sager</t>
  </si>
  <si>
    <t>Betty Waite</t>
  </si>
  <si>
    <t>Neil Cook</t>
  </si>
  <si>
    <t>Carol Cook</t>
  </si>
  <si>
    <t>Dale Henry</t>
  </si>
  <si>
    <t>A</t>
  </si>
  <si>
    <t>B</t>
  </si>
  <si>
    <t>Robert Bonnett</t>
  </si>
  <si>
    <t>Rex Johnston</t>
  </si>
  <si>
    <t>Final</t>
  </si>
  <si>
    <t>(S)</t>
  </si>
  <si>
    <t>(D)</t>
  </si>
  <si>
    <t>ODCC</t>
  </si>
  <si>
    <t>NCA Final</t>
  </si>
  <si>
    <t>Gloria Walsh</t>
  </si>
  <si>
    <t>Cathy Kuepfer</t>
  </si>
  <si>
    <t>Wayne Scott</t>
  </si>
  <si>
    <t>Score</t>
  </si>
  <si>
    <t>20's</t>
  </si>
  <si>
    <t>Champion</t>
  </si>
  <si>
    <t>Runner-Up</t>
  </si>
  <si>
    <t>Semi-Finalists</t>
  </si>
  <si>
    <t>Joan Beierling</t>
  </si>
  <si>
    <t>Ron Reesor</t>
  </si>
  <si>
    <t>Peter Carter</t>
  </si>
  <si>
    <t>plus 2</t>
  </si>
  <si>
    <t>plus 1</t>
  </si>
  <si>
    <t>Bob Jones</t>
  </si>
  <si>
    <t>Turtle Island</t>
  </si>
  <si>
    <t>Tuscarora</t>
  </si>
  <si>
    <t>Partner</t>
  </si>
  <si>
    <t>Round 2 A Pool</t>
  </si>
  <si>
    <t>Round 3</t>
  </si>
  <si>
    <t>Final Rank</t>
  </si>
  <si>
    <t>Round 2 B Pool</t>
  </si>
  <si>
    <t>Club</t>
  </si>
  <si>
    <t>Totals</t>
  </si>
  <si>
    <t>Tony Snyder</t>
  </si>
  <si>
    <t>Tom Johnston</t>
  </si>
  <si>
    <t>Fred Smith</t>
  </si>
  <si>
    <t>Steve Lefaive</t>
  </si>
  <si>
    <t>Doug Mills</t>
  </si>
  <si>
    <t>Dave Mills</t>
  </si>
  <si>
    <t>Murray Mizen</t>
  </si>
  <si>
    <t>Nathan Jongsma</t>
  </si>
  <si>
    <t>Paul Brubacher</t>
  </si>
  <si>
    <t>Janet Diebel</t>
  </si>
  <si>
    <t>Brian Henry</t>
  </si>
  <si>
    <t>Jo-Ann Carter</t>
  </si>
  <si>
    <t>Gus Hohmann</t>
  </si>
  <si>
    <t>Tiffany Henry</t>
  </si>
  <si>
    <t>Mary Hohmann</t>
  </si>
  <si>
    <t>Caroline Baker</t>
  </si>
  <si>
    <t>Roger Vaillancourt</t>
  </si>
  <si>
    <t>Brian Simpson</t>
  </si>
  <si>
    <t>Connor Rienman</t>
  </si>
  <si>
    <t>Connor Reinman</t>
  </si>
  <si>
    <t>Jeremy Tracey</t>
  </si>
  <si>
    <t>Scone</t>
  </si>
  <si>
    <t>Andrew Hutchinson</t>
  </si>
  <si>
    <t>Dwayne Campbell</t>
  </si>
  <si>
    <t>* min 4 events</t>
  </si>
  <si>
    <t>Nolan Tracey</t>
  </si>
  <si>
    <t>Bev Vaillancourt</t>
  </si>
  <si>
    <t>Reid Tracey</t>
  </si>
  <si>
    <t>Raymond Kappes</t>
  </si>
  <si>
    <t>Michael Meleg</t>
  </si>
  <si>
    <t>Andrew Korchok</t>
  </si>
  <si>
    <t>Dave  Brown</t>
  </si>
  <si>
    <t>Moochie Printup</t>
  </si>
  <si>
    <t>Cor Vanden Hoven</t>
  </si>
  <si>
    <t>Christina Campbell</t>
  </si>
  <si>
    <t>Cameron Heights</t>
  </si>
  <si>
    <t>Dave Meijer</t>
  </si>
  <si>
    <t>Kevin Bechtel</t>
  </si>
  <si>
    <t>Lloyd Wiseman</t>
  </si>
  <si>
    <t>Lawson Lea</t>
  </si>
  <si>
    <t>Rob Mader Jr.</t>
  </si>
  <si>
    <t>Matthew Vaillancourt</t>
  </si>
  <si>
    <t>MJ Andreola</t>
  </si>
  <si>
    <t>Bill Geris</t>
  </si>
  <si>
    <t>Wilfred Smith</t>
  </si>
  <si>
    <t>Kevin Brooks</t>
  </si>
  <si>
    <t>Jeremy Herrman</t>
  </si>
  <si>
    <t>Fraser Haig</t>
  </si>
  <si>
    <t>Rich Mader</t>
  </si>
  <si>
    <t>Darryl MacDonald</t>
  </si>
  <si>
    <t>David Younker</t>
  </si>
  <si>
    <t>Jennifer Carstairs</t>
  </si>
  <si>
    <t>John McFeeters</t>
  </si>
  <si>
    <t>Bill Harris</t>
  </si>
  <si>
    <t>Kyle Vaillancourt</t>
  </si>
  <si>
    <t>Steve Wiseman</t>
  </si>
  <si>
    <t>Jerrid Hergott</t>
  </si>
  <si>
    <t>Andrew Lounsbury</t>
  </si>
  <si>
    <t>Robert Lounsbury</t>
  </si>
  <si>
    <t>Will Moore</t>
  </si>
  <si>
    <t>Matthew Cashman</t>
  </si>
  <si>
    <t>Ewen MacPhail</t>
  </si>
  <si>
    <t>James Hergott</t>
  </si>
  <si>
    <t>Annie MacPhail</t>
  </si>
  <si>
    <t>Kathy Geris</t>
  </si>
  <si>
    <t>Doreen Sulkye</t>
  </si>
  <si>
    <t>Jo Ann Carter</t>
  </si>
  <si>
    <t>Len Chard</t>
  </si>
  <si>
    <t>Mouser Henry</t>
  </si>
  <si>
    <t>Mark Geris</t>
  </si>
  <si>
    <t>Ron Herrman</t>
  </si>
  <si>
    <t>Peter Klaassen</t>
  </si>
  <si>
    <t>Ron Hebden</t>
  </si>
  <si>
    <t>Robbie Thuot</t>
  </si>
  <si>
    <t>Cam Fletcher</t>
  </si>
  <si>
    <t>Dennis Ernest</t>
  </si>
  <si>
    <t>Nick Penner</t>
  </si>
  <si>
    <t>Vincent Leclerc</t>
  </si>
  <si>
    <t>Vincent Beaubien</t>
  </si>
  <si>
    <t>Margaret Wigginton</t>
  </si>
  <si>
    <t>Randy Harris</t>
  </si>
  <si>
    <t>Jennifer Scott</t>
  </si>
  <si>
    <t>Don Dort</t>
  </si>
  <si>
    <t>Gauthi Agosti Delgi</t>
  </si>
  <si>
    <t>Jacob Westerhof</t>
  </si>
  <si>
    <t>Thomas Sharpe</t>
  </si>
  <si>
    <t>Dave Carnahan</t>
  </si>
  <si>
    <t>Maxine Whitmore</t>
  </si>
  <si>
    <t>Vera Gutzke</t>
  </si>
  <si>
    <t xml:space="preserve"> (best 3 events go towards each player's overall NCA Tour total)</t>
  </si>
  <si>
    <t>Rich Vanden Hoven</t>
  </si>
  <si>
    <t>Tony Vanden Hoven</t>
  </si>
  <si>
    <t>Marilyn Thompson</t>
  </si>
  <si>
    <t>Lola VanderHeide</t>
  </si>
  <si>
    <t>Jerry Ward</t>
  </si>
  <si>
    <t>Donald Steeves</t>
  </si>
  <si>
    <t>Carmen Hodgkinson</t>
  </si>
  <si>
    <t>Evelyn Hodgkinson</t>
  </si>
  <si>
    <t>Matt Baer</t>
  </si>
  <si>
    <t>John Ramsey</t>
  </si>
  <si>
    <t>Tom Walsh</t>
  </si>
  <si>
    <t>Alma Steeves</t>
  </si>
  <si>
    <t>Bette Cunningham</t>
  </si>
  <si>
    <t>Dan Baer</t>
  </si>
  <si>
    <t>Hazel MacKenzie</t>
  </si>
  <si>
    <t>Colin Murphy</t>
  </si>
  <si>
    <t>Tyson Kuepfer</t>
  </si>
  <si>
    <t>Dave Whyte</t>
  </si>
  <si>
    <t>Doreen Strong</t>
  </si>
  <si>
    <t>Paul Becker</t>
  </si>
  <si>
    <t>Noah Burkwell</t>
  </si>
  <si>
    <t>Lindsay Wilson</t>
  </si>
  <si>
    <t>Mandy Dennison</t>
  </si>
  <si>
    <t>Tim McGaughey</t>
  </si>
  <si>
    <t>Grant Mercer</t>
  </si>
  <si>
    <t>Sarah Beierling</t>
  </si>
  <si>
    <t>Paul Armstrong</t>
  </si>
  <si>
    <t>Sharon Jolley</t>
  </si>
  <si>
    <t>Jim Downing</t>
  </si>
  <si>
    <t>Stephen Pederson</t>
  </si>
  <si>
    <t>Loran Young</t>
  </si>
  <si>
    <t>Mike Howe</t>
  </si>
  <si>
    <t>Bob Grasby</t>
  </si>
  <si>
    <t>Kyle Grasby</t>
  </si>
  <si>
    <t>Ken Henderson</t>
  </si>
  <si>
    <t>Kristy Race</t>
  </si>
  <si>
    <t>Candy Woodbury</t>
  </si>
  <si>
    <t>Eleanor Reed</t>
  </si>
  <si>
    <t>Lexi Bissell</t>
  </si>
  <si>
    <t>Lloyd Cann</t>
  </si>
  <si>
    <t>Wendy Rusnak</t>
  </si>
  <si>
    <t>Wade Ross</t>
  </si>
  <si>
    <t>Sue Ross</t>
  </si>
  <si>
    <t>Marie Lobb</t>
  </si>
  <si>
    <t>Esther Eby</t>
  </si>
  <si>
    <t>Ken Hawkins</t>
  </si>
  <si>
    <t>Josh Martin</t>
  </si>
  <si>
    <t>Julie Stauffer</t>
  </si>
  <si>
    <t>Chris Martin</t>
  </si>
  <si>
    <t>Luke Van Osch</t>
  </si>
  <si>
    <t>Josh Davis</t>
  </si>
  <si>
    <t>Dave Skipper</t>
  </si>
  <si>
    <t>Jonathon Baer</t>
  </si>
  <si>
    <t>Kent Davidson</t>
  </si>
  <si>
    <t>Oliver Davidson</t>
  </si>
  <si>
    <t>Connie Hulme</t>
  </si>
  <si>
    <t>Charlie Kelliher</t>
  </si>
  <si>
    <t>Len Lobb</t>
  </si>
  <si>
    <t>Bill Strong</t>
  </si>
  <si>
    <t>Louis DeDecker</t>
  </si>
  <si>
    <t>Jared Barclay</t>
  </si>
  <si>
    <t>Mark Matheson</t>
  </si>
  <si>
    <t>Mark Slade</t>
  </si>
  <si>
    <t>Darlene Kuepfer</t>
  </si>
  <si>
    <t>Rob Edwards</t>
  </si>
  <si>
    <t>Jack Lambley</t>
  </si>
  <si>
    <t>Lorraine Nelson</t>
  </si>
  <si>
    <t>Jack Householder</t>
  </si>
  <si>
    <t>Heather Householder</t>
  </si>
  <si>
    <t>Donna Rapien</t>
  </si>
  <si>
    <t>Jim Mitchell</t>
  </si>
  <si>
    <t>Royce Bodaly</t>
  </si>
  <si>
    <t>Rob Shirkey</t>
  </si>
  <si>
    <t>Sean Tracey</t>
  </si>
  <si>
    <t>Pauolo Faiazza</t>
  </si>
  <si>
    <t>Melodie Mitchell</t>
  </si>
  <si>
    <t>Noah Burkrell</t>
  </si>
  <si>
    <t>Ray Kappes</t>
  </si>
  <si>
    <t>Jonathan Phillips</t>
  </si>
  <si>
    <t>David Meijer</t>
  </si>
  <si>
    <t>Group</t>
  </si>
  <si>
    <t>20 s</t>
  </si>
  <si>
    <t xml:space="preserve">Avg Score </t>
  </si>
  <si>
    <t>Avg 20s</t>
  </si>
  <si>
    <t>Division</t>
  </si>
  <si>
    <t>C</t>
  </si>
  <si>
    <t>Div</t>
  </si>
  <si>
    <t>Semi-Finalist</t>
  </si>
  <si>
    <t>Division A</t>
  </si>
  <si>
    <t>Division B</t>
  </si>
  <si>
    <t>Division C</t>
  </si>
  <si>
    <t>Women's Champion -</t>
  </si>
  <si>
    <t>20's Contest Champion -</t>
  </si>
  <si>
    <t>Total Total</t>
  </si>
  <si>
    <t>Top 4 qualify for A Pool</t>
  </si>
  <si>
    <t>Mary Hohman</t>
  </si>
  <si>
    <t>1 vs 4 Playoff (First to 9)</t>
  </si>
  <si>
    <t>Won 1 vs 2</t>
  </si>
  <si>
    <t>2 vs 3 Playoff (First to 9)</t>
  </si>
  <si>
    <t>37 Plus 2</t>
  </si>
  <si>
    <t>36 Plus 1</t>
  </si>
  <si>
    <t xml:space="preserve">          Scenic City Tournament</t>
  </si>
  <si>
    <t>Morning</t>
  </si>
  <si>
    <r>
      <t>POOL A</t>
    </r>
    <r>
      <rPr>
        <b/>
        <sz val="14"/>
        <color theme="1"/>
        <rFont val="Arial"/>
        <family val="2"/>
      </rPr>
      <t xml:space="preserve">  </t>
    </r>
    <r>
      <rPr>
        <i/>
        <sz val="10"/>
        <color theme="1"/>
        <rFont val="Arial"/>
        <family val="2"/>
      </rPr>
      <t>afternoon</t>
    </r>
  </si>
  <si>
    <r>
      <t>POOL A</t>
    </r>
    <r>
      <rPr>
        <b/>
        <sz val="14"/>
        <color theme="1"/>
        <rFont val="Arial"/>
        <family val="2"/>
      </rPr>
      <t xml:space="preserve">   </t>
    </r>
    <r>
      <rPr>
        <sz val="10"/>
        <color theme="1"/>
        <rFont val="Arial"/>
        <family val="2"/>
      </rPr>
      <t>semi final</t>
    </r>
  </si>
  <si>
    <r>
      <t xml:space="preserve">POOL A </t>
    </r>
    <r>
      <rPr>
        <b/>
        <sz val="14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 final</t>
    </r>
  </si>
  <si>
    <t>first to 11 = winner</t>
  </si>
  <si>
    <t>round robin play</t>
  </si>
  <si>
    <r>
      <t xml:space="preserve">POOL B  </t>
    </r>
    <r>
      <rPr>
        <i/>
        <sz val="10"/>
        <color theme="1"/>
        <rFont val="Arial"/>
        <family val="2"/>
      </rPr>
      <t>afternoon</t>
    </r>
  </si>
  <si>
    <r>
      <t>POOL B</t>
    </r>
    <r>
      <rPr>
        <b/>
        <sz val="14"/>
        <color theme="1"/>
        <rFont val="Arial"/>
        <family val="2"/>
      </rPr>
      <t xml:space="preserve">   </t>
    </r>
    <r>
      <rPr>
        <sz val="10"/>
        <color theme="1"/>
        <rFont val="Arial"/>
        <family val="2"/>
      </rPr>
      <t xml:space="preserve"> final</t>
    </r>
  </si>
  <si>
    <t>Neil &amp;  Carol Cook</t>
  </si>
  <si>
    <t>Sharon Jolley &amp; Jim Downing</t>
  </si>
  <si>
    <t>Murray Mizen &amp; Mike Howe</t>
  </si>
  <si>
    <t xml:space="preserve">Carman &amp; Evelyn Hodgkinson </t>
  </si>
  <si>
    <t>Vera Gutzke &amp; Maxine Whitmore</t>
  </si>
  <si>
    <t>Pool</t>
  </si>
  <si>
    <t>AM Score</t>
  </si>
  <si>
    <t>AM 20s</t>
  </si>
  <si>
    <t>Afternoon Pool A</t>
  </si>
  <si>
    <t>Afternoon Pool C</t>
  </si>
  <si>
    <t>Slater Justin</t>
  </si>
  <si>
    <t>Walsh Nathan</t>
  </si>
  <si>
    <t>Conrad Jon</t>
  </si>
  <si>
    <t>Martin Howard</t>
  </si>
  <si>
    <t>Beierling Ray</t>
  </si>
  <si>
    <t>D</t>
  </si>
  <si>
    <t>Carter Jo-Ann</t>
  </si>
  <si>
    <t>Beierling Jason</t>
  </si>
  <si>
    <t>Miltenburg Eric</t>
  </si>
  <si>
    <t>Printup Erwin 'Moochie'</t>
  </si>
  <si>
    <t>Vaillancourt Roger</t>
  </si>
  <si>
    <t>Slater Fred</t>
  </si>
  <si>
    <t>Henry Dale</t>
  </si>
  <si>
    <t>Carter Peter</t>
  </si>
  <si>
    <t>Campbell Roy</t>
  </si>
  <si>
    <t>33+2</t>
  </si>
  <si>
    <t>32+1</t>
  </si>
  <si>
    <t>Afternoon Pool B</t>
  </si>
  <si>
    <t>Afternoon Pool D</t>
  </si>
  <si>
    <t>Geris Bill</t>
  </si>
  <si>
    <t>Tracey Reid</t>
  </si>
  <si>
    <t>Meleg Michael</t>
  </si>
  <si>
    <t>Sulkye Doreen</t>
  </si>
  <si>
    <t>Vaillancourt Bev</t>
  </si>
  <si>
    <t>Geris Kathy</t>
  </si>
  <si>
    <t>Diebel Janet</t>
  </si>
  <si>
    <t>20+2</t>
  </si>
  <si>
    <t>20+1</t>
  </si>
  <si>
    <t>Comp A (AM)</t>
  </si>
  <si>
    <t>Average</t>
  </si>
  <si>
    <t>Comp A (PM)</t>
  </si>
  <si>
    <t>Rec A (PM)</t>
  </si>
  <si>
    <t>Name (Comp)</t>
  </si>
  <si>
    <t>Name (Rec)</t>
  </si>
  <si>
    <t>Comp B (AM)</t>
  </si>
  <si>
    <t>Comp B (PM)</t>
  </si>
  <si>
    <t>Rec B (PM)</t>
  </si>
  <si>
    <t>Kathy Kuepfer</t>
  </si>
  <si>
    <t>Comp C (AM)</t>
  </si>
  <si>
    <t>Comp A</t>
  </si>
  <si>
    <t>Afternoon</t>
  </si>
  <si>
    <t>2018-19 NCA Tour Points Standings</t>
  </si>
  <si>
    <t>Rueben Jongsma</t>
  </si>
  <si>
    <t>Ron Langill</t>
  </si>
  <si>
    <t>Daryl Barnhart</t>
  </si>
  <si>
    <t>John Wood</t>
  </si>
  <si>
    <t>David  Brown</t>
  </si>
  <si>
    <t>Garret Tracey</t>
  </si>
  <si>
    <t>Nathan Quigley</t>
  </si>
  <si>
    <t>John Bedtelyon</t>
  </si>
  <si>
    <t>Maradyn Wood</t>
  </si>
  <si>
    <t>James Parsons</t>
  </si>
  <si>
    <t>Catherine Holland</t>
  </si>
  <si>
    <t>Wayne Hann</t>
  </si>
  <si>
    <t>Betty Hann</t>
  </si>
  <si>
    <t>Richard Ball</t>
  </si>
  <si>
    <t>Laura Ball</t>
  </si>
  <si>
    <t>Janet Waite</t>
  </si>
  <si>
    <t>Kevin Ranney</t>
  </si>
  <si>
    <t>Steffan Hiller-Ranney</t>
  </si>
  <si>
    <t>Joe Klages</t>
  </si>
  <si>
    <t>Tim Burgess</t>
  </si>
  <si>
    <t>Arthur Thuot</t>
  </si>
  <si>
    <t>Joe Arnup</t>
  </si>
  <si>
    <t>Brian Miltenberg</t>
  </si>
  <si>
    <t>Jeremy Quigley</t>
  </si>
  <si>
    <t>Doug Gibson</t>
  </si>
  <si>
    <t>Abijah Jongsma</t>
  </si>
  <si>
    <t>Roy Perez</t>
  </si>
  <si>
    <t>Darren Carr</t>
  </si>
  <si>
    <t>Greg McIsaac</t>
  </si>
  <si>
    <t>Ben McIsaac</t>
  </si>
  <si>
    <t>Merv Wice</t>
  </si>
  <si>
    <t>Demien Johnston</t>
  </si>
  <si>
    <t>Bryan Allain</t>
  </si>
  <si>
    <t>Lawrence Wicks</t>
  </si>
  <si>
    <t>Devon Hilborn</t>
  </si>
  <si>
    <t>Jason Zurell</t>
  </si>
  <si>
    <t>Rob Wakelin</t>
  </si>
  <si>
    <t>Daryl MacPhail</t>
  </si>
  <si>
    <t>Christopher Wicks</t>
  </si>
  <si>
    <t>Josh Fletcher</t>
  </si>
  <si>
    <t>Bill Martin</t>
  </si>
  <si>
    <t>Archie Harms</t>
  </si>
  <si>
    <t>Irene Gibson</t>
  </si>
  <si>
    <t>Bob Leggett</t>
  </si>
  <si>
    <t>Barrie Wood</t>
  </si>
  <si>
    <t>Rob Hebden</t>
  </si>
  <si>
    <t>Mercedes Miltenberg</t>
  </si>
  <si>
    <t>Brenda Cochrane</t>
  </si>
  <si>
    <t>Garry Wood</t>
  </si>
  <si>
    <t>Manoh Jongsma</t>
  </si>
  <si>
    <t>Zion Jongsma</t>
  </si>
  <si>
    <t>Jahjireh Jongsma</t>
  </si>
  <si>
    <t>David Braun</t>
  </si>
  <si>
    <t>David King</t>
  </si>
  <si>
    <t>Josh Carrafiello</t>
  </si>
  <si>
    <t>Robin Baillie</t>
  </si>
  <si>
    <t>Kathie Fisher</t>
  </si>
  <si>
    <t>Dave McCormick</t>
  </si>
  <si>
    <t>Mark Gallas</t>
  </si>
  <si>
    <t>Dimir Kamenski</t>
  </si>
  <si>
    <t>Gina Shick</t>
  </si>
  <si>
    <t>Eileen Bell</t>
  </si>
  <si>
    <t>Nolan Bechtel</t>
  </si>
  <si>
    <t>Wayne Bell</t>
  </si>
  <si>
    <t>2018-19 Rec NCA Tour Points Standings</t>
  </si>
  <si>
    <t>Brayden Kelner</t>
  </si>
  <si>
    <t>John Lichty</t>
  </si>
  <si>
    <t>Perry Carter</t>
  </si>
  <si>
    <t>Carman Hodgkinson</t>
  </si>
  <si>
    <t>Sergi Butylin</t>
  </si>
  <si>
    <t>Douglas Stark</t>
  </si>
  <si>
    <t>Bob Nix</t>
  </si>
  <si>
    <t>Ben Wiseman</t>
  </si>
  <si>
    <t>Damian Lirette</t>
  </si>
  <si>
    <t>Scott Patterson</t>
  </si>
  <si>
    <t>Kieran Johnston</t>
  </si>
  <si>
    <t>Paul Wilichowski</t>
  </si>
  <si>
    <t>Doug Green</t>
  </si>
  <si>
    <t>Valerie Arnup</t>
  </si>
  <si>
    <t>JT Lowes</t>
  </si>
  <si>
    <t>Steve Buchok</t>
  </si>
  <si>
    <t>Alec Ostrem</t>
  </si>
  <si>
    <t>Norma Morrisey</t>
  </si>
  <si>
    <t>Rudy Friesen</t>
  </si>
  <si>
    <t>Doug Neil</t>
  </si>
  <si>
    <t>David Stark</t>
  </si>
  <si>
    <t>Jacob Goergen</t>
  </si>
  <si>
    <t>Kathi Fisher</t>
  </si>
  <si>
    <t>Wesley Wakelin</t>
  </si>
  <si>
    <t>Steven Workman</t>
  </si>
  <si>
    <t>Damir Kamenski</t>
  </si>
  <si>
    <t>Joe Klemerhagen</t>
  </si>
  <si>
    <t>Jack Tomlinson</t>
  </si>
  <si>
    <t>Weitze Pluim</t>
  </si>
  <si>
    <t>Josh Bechtel</t>
  </si>
  <si>
    <t>Peter Byrne</t>
  </si>
  <si>
    <t>Miguel Estay</t>
  </si>
  <si>
    <t>Mark Dickson</t>
  </si>
  <si>
    <t>Brian Riese</t>
  </si>
  <si>
    <t>Karen Dickens</t>
  </si>
  <si>
    <t>Bill Heather</t>
  </si>
  <si>
    <t>Taylor Los</t>
  </si>
  <si>
    <t>Lorne Jamieson</t>
  </si>
  <si>
    <t>Dave Goodwin</t>
  </si>
  <si>
    <t>Jack McLachlan</t>
  </si>
  <si>
    <t>Bill McDonald</t>
  </si>
  <si>
    <t>Ernie Lightfoot</t>
  </si>
  <si>
    <t>Pat Weiler</t>
  </si>
  <si>
    <t>Leon Wease</t>
  </si>
  <si>
    <t>Doug Patterson</t>
  </si>
  <si>
    <t>Jane Younker</t>
  </si>
  <si>
    <t>Lynda Robinson</t>
  </si>
  <si>
    <t>Phil Ware</t>
  </si>
  <si>
    <t>Damien Johnston</t>
  </si>
  <si>
    <t>Doris Giddings</t>
  </si>
  <si>
    <t>Phylis Lightfoot</t>
  </si>
  <si>
    <t>Marlene Hundert</t>
  </si>
  <si>
    <t>Dale Bast</t>
  </si>
  <si>
    <t>Care Henry</t>
  </si>
  <si>
    <t>Al Hoftyzer</t>
  </si>
  <si>
    <t>Doris Wilcox</t>
  </si>
  <si>
    <t>Jim Peer</t>
  </si>
  <si>
    <t>Eldon MacKinnon</t>
  </si>
  <si>
    <t>Nathan Hoftyzer</t>
  </si>
  <si>
    <t>David Deepwell</t>
  </si>
  <si>
    <t>Ron Patterson</t>
  </si>
  <si>
    <t>Cathy Wease</t>
  </si>
  <si>
    <t>Rachel Lariviere</t>
  </si>
  <si>
    <t>Henry Veltkamp</t>
  </si>
  <si>
    <t>Richard Stark</t>
  </si>
  <si>
    <t>Shawn Van Osch</t>
  </si>
  <si>
    <t>Harold Vandersluis</t>
  </si>
  <si>
    <t>Alana Vandersluis</t>
  </si>
  <si>
    <t>Matt Langford</t>
  </si>
  <si>
    <t>Debbie Harris</t>
  </si>
  <si>
    <t>Merv Wise</t>
  </si>
  <si>
    <t>Ben Church</t>
  </si>
  <si>
    <t>Matt Peters</t>
  </si>
  <si>
    <t>Marianne Van den Hengel</t>
  </si>
  <si>
    <t>Mike Waechter</t>
  </si>
  <si>
    <t>Ian Hawley</t>
  </si>
  <si>
    <t>Stirling Hawley</t>
  </si>
  <si>
    <t>Mark McGraph</t>
  </si>
  <si>
    <t>Brian McGraph</t>
  </si>
  <si>
    <t>Nathaniel Workman</t>
  </si>
  <si>
    <t>Phillip Kitchen</t>
  </si>
  <si>
    <t>Evan Horton</t>
  </si>
  <si>
    <t>Dale Reagan</t>
  </si>
  <si>
    <t>Corey Havlin</t>
  </si>
  <si>
    <t>Melissa Vandersluis</t>
  </si>
  <si>
    <t>Ross Langill</t>
  </si>
  <si>
    <t>Steve Clark</t>
  </si>
  <si>
    <t>Jessica Pim</t>
  </si>
  <si>
    <t>Bridget Anne Streeter</t>
  </si>
  <si>
    <t>Eamonn Byrne</t>
  </si>
  <si>
    <t>Scott Kenfall</t>
  </si>
  <si>
    <t>Brad Streeter</t>
  </si>
  <si>
    <t>Jennifer Schmeler</t>
  </si>
  <si>
    <t>Jim Darley</t>
  </si>
  <si>
    <t>Patrick Hulume</t>
  </si>
  <si>
    <t>Perron Smith</t>
  </si>
  <si>
    <t>Brian McCardell</t>
  </si>
  <si>
    <t>Shawn Coghlan</t>
  </si>
  <si>
    <t>Tina Coghlan</t>
  </si>
  <si>
    <t>Lynda Spencer</t>
  </si>
  <si>
    <t>Michael Spencer</t>
  </si>
  <si>
    <t>Daniel Bujak</t>
  </si>
  <si>
    <t>Janika Filipe</t>
  </si>
  <si>
    <t>Odal Alshared</t>
  </si>
  <si>
    <t>Jeff Grasby</t>
  </si>
  <si>
    <t>Eileen Graham</t>
  </si>
  <si>
    <t>Mikaela Lui</t>
  </si>
  <si>
    <t>Shawn Strucel</t>
  </si>
  <si>
    <t>David Carpenter</t>
  </si>
  <si>
    <t>James Seper</t>
  </si>
  <si>
    <t>Ken Paterson</t>
  </si>
  <si>
    <t>James Reid</t>
  </si>
  <si>
    <t>Stephanie McGuire</t>
  </si>
  <si>
    <t>Dan Noble</t>
  </si>
  <si>
    <t>Ria Van Osch</t>
  </si>
  <si>
    <t>Matt Hunter</t>
  </si>
  <si>
    <t>Lee Garibaldi</t>
  </si>
  <si>
    <t>WCC 2018 ADULT DOUBLES</t>
  </si>
  <si>
    <t>Christina Cambell</t>
  </si>
  <si>
    <t>David Brown</t>
  </si>
  <si>
    <t>Richard Mader</t>
  </si>
  <si>
    <t>As per WCC policy, only the Top 20 results will be posted.</t>
  </si>
  <si>
    <t>WCC 2018 ADULT REC DOUBLES</t>
  </si>
  <si>
    <t>Ben Wisemen</t>
  </si>
  <si>
    <t>Lloyd Wisemen</t>
  </si>
  <si>
    <t>Steve Wisemen</t>
  </si>
  <si>
    <t>Stephen Pedersen</t>
  </si>
  <si>
    <t>WCC 2018 ADULT SINGLES</t>
  </si>
  <si>
    <t>??</t>
  </si>
  <si>
    <t>As per WCC policy, only the Top 20 results are posted.</t>
  </si>
  <si>
    <t>WCC 2018 REC SINGLES</t>
  </si>
  <si>
    <t>(32+2)</t>
  </si>
  <si>
    <t>(31+1)</t>
  </si>
  <si>
    <t>Jason Beierling (118)</t>
  </si>
  <si>
    <t>Brian Miltenburg</t>
  </si>
  <si>
    <t>(20+2)</t>
  </si>
  <si>
    <t>(20+1)</t>
  </si>
  <si>
    <t>Mercedes Miltenburg</t>
  </si>
  <si>
    <t>2018 Ontario Doubles Crokinole Championships</t>
  </si>
  <si>
    <t>Totals (am)</t>
  </si>
  <si>
    <t>Totals (pm)</t>
  </si>
  <si>
    <t>Recreational (am)  Pool 1</t>
  </si>
  <si>
    <t xml:space="preserve">Peter Carter </t>
  </si>
  <si>
    <t>Recreational (am)  Pool 2</t>
  </si>
  <si>
    <t>* Beierling/Beierling were #1 seed due to head to head win in round robin over Campbell/Tracey</t>
  </si>
  <si>
    <t>Beierling/Beierling - Rienman/Hutchinson</t>
  </si>
  <si>
    <t>Campbell/Tracey - Slater/Slater</t>
  </si>
  <si>
    <t>Rec "A"  (pm)</t>
  </si>
  <si>
    <t>Final (First to 11)</t>
  </si>
  <si>
    <t>Beierling/Beierling - Slater/Slater</t>
  </si>
  <si>
    <t>Rec "B" (pm)</t>
  </si>
  <si>
    <t>points</t>
  </si>
  <si>
    <t>Hutchinson won H2H 6-2 over Bonnett</t>
  </si>
  <si>
    <t>Bonnett won H2H 5-3 over Tracey</t>
  </si>
  <si>
    <t>Reid Tracey scored 12 pts in 3-way H2H scores, Nathan Walsh scored 7, Jeremy Tracey scored 5</t>
  </si>
  <si>
    <t>Clare  Kuepfer</t>
  </si>
  <si>
    <t xml:space="preserve">Ron Reesor </t>
  </si>
  <si>
    <t xml:space="preserve">Eric Miltenburg </t>
  </si>
  <si>
    <t>Brian  Henry</t>
  </si>
  <si>
    <t>Dale  Henry</t>
  </si>
  <si>
    <t>Jeremy  Quigley</t>
  </si>
  <si>
    <t>21 competitive</t>
  </si>
  <si>
    <t xml:space="preserve"> </t>
  </si>
  <si>
    <r>
      <t xml:space="preserve">Scenic City Tournament  </t>
    </r>
    <r>
      <rPr>
        <b/>
        <sz val="12"/>
        <color rgb="FFFF0000"/>
        <rFont val="Arial"/>
        <family val="2"/>
      </rPr>
      <t>2018</t>
    </r>
    <r>
      <rPr>
        <b/>
        <sz val="12"/>
        <rFont val="Arial"/>
        <family val="2"/>
      </rPr>
      <t xml:space="preserve"> Recreational</t>
    </r>
  </si>
  <si>
    <t>score</t>
  </si>
  <si>
    <t>John Lichty &amp; Ron Langill</t>
  </si>
  <si>
    <t>Perry Carter &amp; Peter Carter</t>
  </si>
  <si>
    <t>Dave McCormick &amp; Darren Carr</t>
  </si>
  <si>
    <t>Brayden Kelner &amp; Noah Buckrell</t>
  </si>
  <si>
    <t>Wayne Scott &amp; Jenifer Scott</t>
  </si>
  <si>
    <t>Bill McDonald &amp; Ken Henderson</t>
  </si>
  <si>
    <t>Lynda Robinson &amp; Phil Ware</t>
  </si>
  <si>
    <t>Lloyd Cann &amp; Wendy Rusnak</t>
  </si>
  <si>
    <t>Lola VanDerHeide &amp; Janet Diebel</t>
  </si>
  <si>
    <t>Eleanor Reed &amp; Doris Wilcox</t>
  </si>
  <si>
    <t>Jim Peer &amp; Paul Armstrong</t>
  </si>
  <si>
    <t>Marilyn Thompson &amp; Eldon Mackinnon</t>
  </si>
  <si>
    <t>Golden Horseshoe Crokinole Tournament 2019</t>
  </si>
  <si>
    <t>Seed</t>
  </si>
  <si>
    <t>Jong Abijah</t>
  </si>
  <si>
    <t>Wood Maradyn</t>
  </si>
  <si>
    <t>Korchok  Andrew</t>
  </si>
  <si>
    <t>Quigley Nathan</t>
  </si>
  <si>
    <t>Jong Reuben</t>
  </si>
  <si>
    <t>Waite Janet</t>
  </si>
  <si>
    <t>Braun David</t>
  </si>
  <si>
    <t>Tracey Jeremy</t>
  </si>
  <si>
    <t>Keupfer Cathy</t>
  </si>
  <si>
    <t>Jong Jahjireh</t>
  </si>
  <si>
    <t>Wood John</t>
  </si>
  <si>
    <t>Jong Manoah</t>
  </si>
  <si>
    <t>Thuot Robbie</t>
  </si>
  <si>
    <t>Tracey Garret</t>
  </si>
  <si>
    <t>Perez Roy</t>
  </si>
  <si>
    <t>Arnup Joe</t>
  </si>
  <si>
    <t>Keupfer Clare</t>
  </si>
  <si>
    <t>Wood Garry</t>
  </si>
  <si>
    <t>Campbell Christina</t>
  </si>
  <si>
    <t>Langill Ron</t>
  </si>
  <si>
    <t>Jong Zion</t>
  </si>
  <si>
    <t>23+2</t>
  </si>
  <si>
    <t>22+1</t>
  </si>
  <si>
    <t>Weite Janet</t>
  </si>
  <si>
    <t xml:space="preserve">Morning Score Ratification </t>
  </si>
  <si>
    <t>2019 London Crokinole Tournament</t>
  </si>
  <si>
    <t>Rec A(AM)</t>
  </si>
  <si>
    <t>Dallas Fewster</t>
  </si>
  <si>
    <t>Lola Vanderheide</t>
  </si>
  <si>
    <t>35+2</t>
  </si>
  <si>
    <t>34+1</t>
  </si>
  <si>
    <t>Rec B(AM)</t>
  </si>
  <si>
    <t>25+2</t>
  </si>
  <si>
    <t>24+1</t>
  </si>
  <si>
    <t>Comp C (PM)</t>
  </si>
  <si>
    <t>Andrew(1) vs Reid(4)</t>
  </si>
  <si>
    <t>Ray(2) vs Robert(3)</t>
  </si>
  <si>
    <t>Ray(2) vs Reid(4)</t>
  </si>
  <si>
    <t>Andrew(1) vs Robert(3)</t>
  </si>
  <si>
    <t>Comp B</t>
  </si>
  <si>
    <t>Jeremy(3) vs Christina(2)</t>
  </si>
  <si>
    <t>Fred(1) vs Bev(4)</t>
  </si>
  <si>
    <t>Jeremy(3) vs Fred(1)</t>
  </si>
  <si>
    <t>2019 Ontario Open Singles Crokinole Championship</t>
  </si>
  <si>
    <t>Actual</t>
  </si>
  <si>
    <t>Ratified</t>
  </si>
  <si>
    <t>Group A</t>
  </si>
  <si>
    <t xml:space="preserve"> Hutchinson, Andrew </t>
  </si>
  <si>
    <t xml:space="preserve"> Slater, Justin </t>
  </si>
  <si>
    <t xml:space="preserve"> Beierling, Ray </t>
  </si>
  <si>
    <t xml:space="preserve"> Tracey, Reid  </t>
  </si>
  <si>
    <t xml:space="preserve"> Reinman, Conner </t>
  </si>
  <si>
    <t xml:space="preserve"> Campbell, Dwayne </t>
  </si>
  <si>
    <t xml:space="preserve"> Conrad, Jon  </t>
  </si>
  <si>
    <t xml:space="preserve"> Waite, Janet </t>
  </si>
  <si>
    <t xml:space="preserve"> Tracey, Jeremy </t>
  </si>
  <si>
    <t xml:space="preserve"> Carr, Darren</t>
  </si>
  <si>
    <t xml:space="preserve"> Johnston, Rex  </t>
  </si>
  <si>
    <t xml:space="preserve"> Kappes, Ray </t>
  </si>
  <si>
    <t xml:space="preserve"> Miltenberg, Eric</t>
  </si>
  <si>
    <t xml:space="preserve"> Fisher, Kathie </t>
  </si>
  <si>
    <t xml:space="preserve"> Beierling, Jason </t>
  </si>
  <si>
    <t xml:space="preserve"> Kuepfer, Cathy </t>
  </si>
  <si>
    <t xml:space="preserve"> Walsh, Nathan </t>
  </si>
  <si>
    <t xml:space="preserve"> Bell, Wayne</t>
  </si>
  <si>
    <t xml:space="preserve"> Langill, Ron</t>
  </si>
  <si>
    <t>Group B</t>
  </si>
  <si>
    <t xml:space="preserve"> Bonnett, Robert</t>
  </si>
  <si>
    <t xml:space="preserve"> Slater, Fred </t>
  </si>
  <si>
    <t xml:space="preserve"> Campbell, Roy  </t>
  </si>
  <si>
    <t xml:space="preserve"> Carter, Peter  </t>
  </si>
  <si>
    <t xml:space="preserve"> Vaillantcourt, Roger </t>
  </si>
  <si>
    <t xml:space="preserve"> Tracey, Nolan </t>
  </si>
  <si>
    <t xml:space="preserve"> Kamenski, Damir </t>
  </si>
  <si>
    <t xml:space="preserve"> Brubacher, Paul </t>
  </si>
  <si>
    <t xml:space="preserve"> Ranney, Kevin  </t>
  </si>
  <si>
    <t xml:space="preserve"> Simpson, Brian </t>
  </si>
  <si>
    <t xml:space="preserve"> McCormick, Dave </t>
  </si>
  <si>
    <t xml:space="preserve"> Kuepfer, Clare  </t>
  </si>
  <si>
    <t xml:space="preserve"> Martin, Howard</t>
  </si>
  <si>
    <t xml:space="preserve"> Shick, Gina  </t>
  </si>
  <si>
    <t xml:space="preserve"> Jones, Robert</t>
  </si>
  <si>
    <t xml:space="preserve"> Gutzke, Vera </t>
  </si>
  <si>
    <t>Group C</t>
  </si>
  <si>
    <t xml:space="preserve"> Campbell, Christina </t>
  </si>
  <si>
    <t xml:space="preserve"> Carrafiello, Josh</t>
  </si>
  <si>
    <t xml:space="preserve"> Vaillantcourt, Bev   </t>
  </si>
  <si>
    <t xml:space="preserve"> Carter, Jo-Anne </t>
  </si>
  <si>
    <t xml:space="preserve"> Bechtel, Kevin  </t>
  </si>
  <si>
    <t xml:space="preserve"> Gallas, Mark  </t>
  </si>
  <si>
    <t>Kevin Becktel</t>
  </si>
  <si>
    <t xml:space="preserve"> Whitmore, Maxine </t>
  </si>
  <si>
    <t xml:space="preserve"> Hiller Ranney, Steffan </t>
  </si>
  <si>
    <t xml:space="preserve"> Sulky, Doreen </t>
  </si>
  <si>
    <t xml:space="preserve"> Diebold, Janet </t>
  </si>
  <si>
    <t>Group D</t>
  </si>
  <si>
    <t xml:space="preserve"> Henry, Dale  </t>
  </si>
  <si>
    <t>Steffan Hiller Ranney</t>
  </si>
  <si>
    <t xml:space="preserve"> Carnahan, Dave  </t>
  </si>
  <si>
    <t xml:space="preserve"> Baillie, Robin </t>
  </si>
  <si>
    <t xml:space="preserve"> Bell, Eileen</t>
  </si>
  <si>
    <t>Group E</t>
  </si>
  <si>
    <t>Janet Diebold</t>
  </si>
  <si>
    <t xml:space="preserve"> Walsh, Gloria </t>
  </si>
  <si>
    <t xml:space="preserve"> Walsh, Tom  </t>
  </si>
  <si>
    <t xml:space="preserve"> Printup (Moochi), Irvin </t>
  </si>
  <si>
    <t xml:space="preserve"> Bechtel, Nolan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</si>
</sst>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Arial"/>
    </font>
    <font>
      <sz val="10"/>
      <name val="Arial"/>
    </font>
    <font>
      <sz val="20"/>
      <name val="Arial"/>
    </font>
    <font>
      <sz val="14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20"/>
      <name val="Arial"/>
      <family val="2"/>
    </font>
    <font>
      <sz val="14"/>
      <color indexed="10"/>
      <name val="Arial"/>
    </font>
    <font>
      <sz val="14"/>
      <name val="Comic Sans MS"/>
      <family val="4"/>
    </font>
    <font>
      <b/>
      <sz val="12"/>
      <name val="Arial"/>
      <family val="2"/>
    </font>
    <font>
      <sz val="14"/>
      <color indexed="8"/>
      <name val="Arial"/>
      <family val="2"/>
    </font>
    <font>
      <b/>
      <sz val="10"/>
      <name val="Arial"/>
      <family val="2"/>
    </font>
    <font>
      <b/>
      <sz val="16"/>
      <color theme="1"/>
      <name val="Calibri"/>
      <scheme val="minor"/>
    </font>
    <font>
      <b/>
      <sz val="18"/>
      <color theme="1"/>
      <name val="Calibri"/>
      <scheme val="minor"/>
    </font>
    <font>
      <sz val="8"/>
      <name val="Arial"/>
      <family val="2"/>
    </font>
    <font>
      <b/>
      <sz val="14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4"/>
      <color rgb="FFFF0000"/>
      <name val="Arial"/>
      <family val="2"/>
    </font>
    <font>
      <i/>
      <sz val="12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b/>
      <sz val="16"/>
      <color rgb="FFFF0000"/>
      <name val="Arial"/>
      <family val="2"/>
    </font>
    <font>
      <b/>
      <sz val="14"/>
      <color theme="1"/>
      <name val="Arial"/>
      <family val="2"/>
    </font>
    <font>
      <i/>
      <sz val="10"/>
      <color theme="1"/>
      <name val="Arial"/>
      <family val="2"/>
    </font>
    <font>
      <sz val="8"/>
      <color theme="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2"/>
      <color rgb="FFFF0000"/>
      <name val="Arial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name val="Arial"/>
      <family val="2"/>
    </font>
    <font>
      <i/>
      <sz val="11"/>
      <name val="Calibri"/>
      <scheme val="minor"/>
    </font>
    <font>
      <i/>
      <sz val="11"/>
      <color theme="1"/>
      <name val="Calibri"/>
      <scheme val="minor"/>
    </font>
    <font>
      <i/>
      <sz val="11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485"/>
        <bgColor indexed="64"/>
      </patternFill>
    </fill>
  </fills>
  <borders count="105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medium">
        <color indexed="8"/>
      </top>
      <bottom style="medium">
        <color indexed="8"/>
      </bottom>
      <diagonal/>
    </border>
    <border>
      <left/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ck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ck">
        <color indexed="8"/>
      </right>
      <top/>
      <bottom/>
      <diagonal/>
    </border>
    <border>
      <left/>
      <right style="thick">
        <color indexed="8"/>
      </right>
      <top style="thin">
        <color indexed="8"/>
      </top>
      <bottom/>
      <diagonal/>
    </border>
    <border>
      <left/>
      <right/>
      <top style="thick">
        <color indexed="8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ck">
        <color indexed="8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/>
      <top style="thick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</borders>
  <cellStyleXfs count="297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" fillId="0" borderId="0"/>
    <xf numFmtId="0" fontId="3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556">
    <xf numFmtId="0" fontId="0" fillId="0" borderId="0" xfId="0"/>
    <xf numFmtId="0" fontId="3" fillId="0" borderId="0" xfId="0" applyFont="1"/>
    <xf numFmtId="0" fontId="5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4" xfId="0" applyBorder="1" applyAlignment="1">
      <alignment horizontal="center"/>
    </xf>
    <xf numFmtId="0" fontId="11" fillId="0" borderId="0" xfId="0" applyFont="1" applyBorder="1"/>
    <xf numFmtId="0" fontId="2" fillId="0" borderId="0" xfId="0" applyFont="1" applyFill="1" applyBorder="1"/>
    <xf numFmtId="0" fontId="0" fillId="0" borderId="0" xfId="0" applyFill="1"/>
    <xf numFmtId="0" fontId="0" fillId="0" borderId="0" xfId="0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6" fillId="0" borderId="0" xfId="0" applyFont="1"/>
    <xf numFmtId="0" fontId="0" fillId="0" borderId="0" xfId="0" applyBorder="1" applyAlignment="1">
      <alignment horizontal="left"/>
    </xf>
    <xf numFmtId="0" fontId="2" fillId="0" borderId="4" xfId="0" applyFont="1" applyFill="1" applyBorder="1" applyAlignment="1">
      <alignment horizontal="center"/>
    </xf>
    <xf numFmtId="0" fontId="12" fillId="0" borderId="27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0" fillId="0" borderId="1" xfId="0" applyBorder="1" applyAlignment="1">
      <alignment horizontal="center" vertical="center"/>
    </xf>
    <xf numFmtId="0" fontId="19" fillId="0" borderId="0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0" xfId="0" applyFont="1" applyAlignment="1">
      <alignment horizontal="center"/>
    </xf>
    <xf numFmtId="0" fontId="5" fillId="0" borderId="19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2" fillId="0" borderId="0" xfId="0" applyFont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2" fillId="0" borderId="16" xfId="0" applyFont="1" applyFill="1" applyBorder="1"/>
    <xf numFmtId="0" fontId="2" fillId="0" borderId="17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1" fillId="0" borderId="0" xfId="0" applyFont="1" applyFill="1" applyBorder="1"/>
    <xf numFmtId="0" fontId="24" fillId="0" borderId="0" xfId="0" applyFont="1" applyFill="1" applyBorder="1"/>
    <xf numFmtId="0" fontId="8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64" fontId="17" fillId="0" borderId="24" xfId="0" applyNumberFormat="1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164" fontId="5" fillId="0" borderId="62" xfId="0" applyNumberFormat="1" applyFont="1" applyBorder="1" applyAlignment="1">
      <alignment horizontal="center" vertical="center" wrapText="1"/>
    </xf>
    <xf numFmtId="0" fontId="5" fillId="0" borderId="28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5" fillId="0" borderId="29" xfId="8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 wrapText="1"/>
    </xf>
    <xf numFmtId="164" fontId="5" fillId="0" borderId="3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/>
    </xf>
    <xf numFmtId="164" fontId="5" fillId="0" borderId="24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164" fontId="5" fillId="0" borderId="32" xfId="0" applyNumberFormat="1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36" xfId="0" applyFont="1" applyFill="1" applyBorder="1" applyAlignment="1">
      <alignment horizontal="center" vertical="center"/>
    </xf>
    <xf numFmtId="0" fontId="5" fillId="0" borderId="37" xfId="0" applyFont="1" applyFill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27" xfId="0" applyFont="1" applyFill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/>
    </xf>
    <xf numFmtId="0" fontId="5" fillId="0" borderId="29" xfId="8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41" xfId="0" applyFont="1" applyFill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164" fontId="5" fillId="0" borderId="42" xfId="0" applyNumberFormat="1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5" fillId="0" borderId="29" xfId="8" applyFont="1" applyFill="1" applyBorder="1" applyAlignment="1">
      <alignment horizontal="center" vertical="center" wrapText="1"/>
    </xf>
    <xf numFmtId="0" fontId="5" fillId="0" borderId="27" xfId="8" applyFont="1" applyBorder="1" applyAlignment="1">
      <alignment horizontal="center" vertical="center" wrapText="1"/>
    </xf>
    <xf numFmtId="0" fontId="5" fillId="0" borderId="0" xfId="7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/>
    </xf>
    <xf numFmtId="0" fontId="5" fillId="0" borderId="27" xfId="8" applyFont="1" applyFill="1" applyBorder="1" applyAlignment="1">
      <alignment horizontal="center" vertical="center" wrapText="1"/>
    </xf>
    <xf numFmtId="0" fontId="5" fillId="0" borderId="40" xfId="0" applyFont="1" applyFill="1" applyBorder="1" applyAlignment="1">
      <alignment horizontal="center" vertical="center"/>
    </xf>
    <xf numFmtId="0" fontId="5" fillId="0" borderId="29" xfId="0" applyFont="1" applyFill="1" applyBorder="1" applyAlignment="1">
      <alignment horizontal="center" vertical="center" wrapText="1"/>
    </xf>
    <xf numFmtId="0" fontId="12" fillId="0" borderId="29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5" fillId="0" borderId="0" xfId="8" applyFont="1" applyBorder="1" applyAlignment="1">
      <alignment horizontal="center" vertical="center" wrapText="1"/>
    </xf>
    <xf numFmtId="0" fontId="5" fillId="0" borderId="0" xfId="8" applyFont="1" applyFill="1" applyBorder="1" applyAlignment="1">
      <alignment horizontal="center" vertical="center" wrapText="1"/>
    </xf>
    <xf numFmtId="0" fontId="5" fillId="0" borderId="0" xfId="7" applyNumberFormat="1" applyFont="1" applyFill="1" applyBorder="1" applyAlignment="1">
      <alignment horizontal="center" vertical="center"/>
    </xf>
    <xf numFmtId="0" fontId="5" fillId="0" borderId="0" xfId="8" applyFont="1" applyBorder="1" applyAlignment="1">
      <alignment horizontal="center" vertical="center"/>
    </xf>
    <xf numFmtId="0" fontId="5" fillId="0" borderId="0" xfId="7" applyFont="1" applyBorder="1" applyAlignment="1">
      <alignment horizontal="center" vertical="center"/>
    </xf>
    <xf numFmtId="0" fontId="5" fillId="0" borderId="64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66" xfId="0" applyFont="1" applyBorder="1" applyAlignment="1">
      <alignment horizontal="center"/>
    </xf>
    <xf numFmtId="0" fontId="5" fillId="0" borderId="64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12" fillId="0" borderId="66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 wrapText="1"/>
    </xf>
    <xf numFmtId="0" fontId="5" fillId="0" borderId="67" xfId="0" applyFont="1" applyBorder="1" applyAlignment="1">
      <alignment horizontal="center" vertical="center" wrapText="1"/>
    </xf>
    <xf numFmtId="0" fontId="5" fillId="0" borderId="68" xfId="0" applyFont="1" applyBorder="1" applyAlignment="1">
      <alignment horizontal="center" vertical="center"/>
    </xf>
    <xf numFmtId="0" fontId="5" fillId="0" borderId="66" xfId="8" applyFont="1" applyBorder="1" applyAlignment="1">
      <alignment horizontal="center" vertical="center" wrapText="1"/>
    </xf>
    <xf numFmtId="0" fontId="5" fillId="0" borderId="64" xfId="8" applyFont="1" applyFill="1" applyBorder="1" applyAlignment="1">
      <alignment horizontal="center" vertical="center" wrapText="1"/>
    </xf>
    <xf numFmtId="0" fontId="5" fillId="0" borderId="64" xfId="8" applyFont="1" applyBorder="1" applyAlignment="1">
      <alignment horizontal="center" vertical="center" wrapText="1"/>
    </xf>
    <xf numFmtId="0" fontId="5" fillId="0" borderId="68" xfId="0" applyFont="1" applyFill="1" applyBorder="1" applyAlignment="1">
      <alignment horizontal="center" vertical="center"/>
    </xf>
    <xf numFmtId="0" fontId="5" fillId="0" borderId="64" xfId="8" applyFont="1" applyBorder="1" applyAlignment="1">
      <alignment horizontal="center" vertical="center"/>
    </xf>
    <xf numFmtId="0" fontId="5" fillId="0" borderId="27" xfId="8" applyFont="1" applyBorder="1" applyAlignment="1">
      <alignment horizontal="center" vertical="center"/>
    </xf>
    <xf numFmtId="0" fontId="5" fillId="0" borderId="34" xfId="0" applyFont="1" applyFill="1" applyBorder="1" applyAlignment="1">
      <alignment horizontal="center" vertical="center"/>
    </xf>
    <xf numFmtId="0" fontId="5" fillId="0" borderId="66" xfId="8" applyFont="1" applyFill="1" applyBorder="1" applyAlignment="1">
      <alignment horizontal="center" vertical="center" wrapText="1"/>
    </xf>
    <xf numFmtId="0" fontId="12" fillId="0" borderId="64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12" fillId="0" borderId="66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5" xfId="7" applyFont="1" applyFill="1" applyBorder="1" applyAlignment="1">
      <alignment horizontal="center" vertical="center"/>
    </xf>
    <xf numFmtId="0" fontId="5" fillId="0" borderId="69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/>
    </xf>
    <xf numFmtId="0" fontId="12" fillId="0" borderId="4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4" xfId="7" applyFont="1" applyFill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71" xfId="0" applyFont="1" applyBorder="1" applyAlignment="1">
      <alignment horizontal="center" vertical="center"/>
    </xf>
    <xf numFmtId="0" fontId="12" fillId="0" borderId="32" xfId="0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/>
    <xf numFmtId="0" fontId="0" fillId="0" borderId="6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0" xfId="0" applyFont="1" applyBorder="1"/>
    <xf numFmtId="0" fontId="0" fillId="0" borderId="72" xfId="0" applyNumberFormat="1" applyFont="1" applyBorder="1" applyAlignment="1">
      <alignment horizontal="center" vertical="center"/>
    </xf>
    <xf numFmtId="0" fontId="0" fillId="0" borderId="10" xfId="0" applyNumberFormat="1" applyFont="1" applyBorder="1" applyAlignment="1">
      <alignment horizontal="center"/>
    </xf>
    <xf numFmtId="0" fontId="0" fillId="0" borderId="43" xfId="0" applyNumberFormat="1" applyFont="1" applyBorder="1" applyAlignment="1">
      <alignment horizontal="center" vertical="center"/>
    </xf>
    <xf numFmtId="0" fontId="0" fillId="0" borderId="44" xfId="0" applyNumberFormat="1" applyFont="1" applyBorder="1" applyAlignment="1">
      <alignment horizontal="center"/>
    </xf>
    <xf numFmtId="0" fontId="0" fillId="0" borderId="44" xfId="0" applyFont="1" applyBorder="1" applyAlignment="1">
      <alignment horizontal="center"/>
    </xf>
    <xf numFmtId="0" fontId="0" fillId="0" borderId="7" xfId="0" applyNumberFormat="1" applyFont="1" applyBorder="1" applyAlignment="1">
      <alignment horizontal="center" vertical="center"/>
    </xf>
    <xf numFmtId="0" fontId="0" fillId="0" borderId="4" xfId="0" applyNumberFormat="1" applyFont="1" applyBorder="1" applyAlignment="1">
      <alignment horizontal="center"/>
    </xf>
    <xf numFmtId="0" fontId="0" fillId="0" borderId="15" xfId="0" applyNumberFormat="1" applyFont="1" applyBorder="1" applyAlignment="1">
      <alignment horizontal="center" vertical="center"/>
    </xf>
    <xf numFmtId="0" fontId="0" fillId="0" borderId="14" xfId="0" applyNumberFormat="1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6" xfId="0" applyNumberFormat="1" applyFont="1" applyBorder="1" applyAlignment="1">
      <alignment horizontal="center" vertical="center"/>
    </xf>
    <xf numFmtId="0" fontId="0" fillId="0" borderId="18" xfId="0" applyNumberFormat="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22" xfId="0" applyNumberFormat="1" applyFont="1" applyBorder="1" applyAlignment="1">
      <alignment horizontal="center" vertical="center"/>
    </xf>
    <xf numFmtId="0" fontId="0" fillId="0" borderId="75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4" xfId="0" applyNumberFormat="1" applyFont="1" applyBorder="1" applyAlignment="1">
      <alignment horizontal="center" vertical="center"/>
    </xf>
    <xf numFmtId="0" fontId="0" fillId="0" borderId="74" xfId="0" applyFont="1" applyBorder="1" applyAlignment="1">
      <alignment horizontal="center"/>
    </xf>
    <xf numFmtId="0" fontId="0" fillId="0" borderId="17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5" xfId="0" applyNumberFormat="1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72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43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28" fillId="4" borderId="76" xfId="0" applyFont="1" applyFill="1" applyBorder="1" applyAlignment="1">
      <alignment horizontal="center"/>
    </xf>
    <xf numFmtId="0" fontId="28" fillId="4" borderId="77" xfId="0" applyFont="1" applyFill="1" applyBorder="1"/>
    <xf numFmtId="0" fontId="28" fillId="4" borderId="77" xfId="0" applyFont="1" applyFill="1" applyBorder="1" applyAlignment="1">
      <alignment horizontal="center" wrapText="1"/>
    </xf>
    <xf numFmtId="0" fontId="28" fillId="4" borderId="78" xfId="0" applyFont="1" applyFill="1" applyBorder="1" applyAlignment="1">
      <alignment horizontal="center" wrapText="1"/>
    </xf>
    <xf numFmtId="0" fontId="13" fillId="0" borderId="4" xfId="0" applyFont="1" applyFill="1" applyBorder="1"/>
    <xf numFmtId="0" fontId="0" fillId="0" borderId="4" xfId="0" applyFill="1" applyBorder="1"/>
    <xf numFmtId="0" fontId="13" fillId="0" borderId="4" xfId="0" applyFont="1" applyFill="1" applyBorder="1" applyAlignment="1">
      <alignment horizontal="center"/>
    </xf>
    <xf numFmtId="2" fontId="13" fillId="0" borderId="4" xfId="0" applyNumberFormat="1" applyFont="1" applyFill="1" applyBorder="1" applyAlignment="1">
      <alignment horizontal="center"/>
    </xf>
    <xf numFmtId="0" fontId="28" fillId="4" borderId="0" xfId="0" applyFont="1" applyFill="1" applyBorder="1" applyAlignment="1">
      <alignment horizontal="center"/>
    </xf>
    <xf numFmtId="0" fontId="28" fillId="4" borderId="47" xfId="0" applyFont="1" applyFill="1" applyBorder="1"/>
    <xf numFmtId="0" fontId="28" fillId="4" borderId="48" xfId="0" applyFont="1" applyFill="1" applyBorder="1"/>
    <xf numFmtId="0" fontId="28" fillId="4" borderId="48" xfId="0" applyFont="1" applyFill="1" applyBorder="1" applyAlignment="1">
      <alignment horizontal="center" wrapText="1"/>
    </xf>
    <xf numFmtId="0" fontId="28" fillId="4" borderId="49" xfId="0" applyFont="1" applyFill="1" applyBorder="1" applyAlignment="1">
      <alignment horizontal="center" wrapText="1"/>
    </xf>
    <xf numFmtId="0" fontId="13" fillId="0" borderId="5" xfId="0" applyFont="1" applyFill="1" applyBorder="1"/>
    <xf numFmtId="0" fontId="3" fillId="0" borderId="5" xfId="0" applyFont="1" applyFill="1" applyBorder="1"/>
    <xf numFmtId="0" fontId="13" fillId="0" borderId="5" xfId="0" applyFont="1" applyFill="1" applyBorder="1" applyAlignment="1">
      <alignment horizontal="center"/>
    </xf>
    <xf numFmtId="0" fontId="0" fillId="0" borderId="5" xfId="0" applyFill="1" applyBorder="1"/>
    <xf numFmtId="2" fontId="13" fillId="0" borderId="5" xfId="0" applyNumberFormat="1" applyFont="1" applyFill="1" applyBorder="1" applyAlignment="1">
      <alignment horizontal="center"/>
    </xf>
    <xf numFmtId="2" fontId="13" fillId="0" borderId="8" xfId="0" applyNumberFormat="1" applyFont="1" applyFill="1" applyBorder="1" applyAlignment="1">
      <alignment horizontal="center"/>
    </xf>
    <xf numFmtId="0" fontId="13" fillId="5" borderId="4" xfId="0" applyFont="1" applyFill="1" applyBorder="1"/>
    <xf numFmtId="0" fontId="29" fillId="6" borderId="19" xfId="0" applyFont="1" applyFill="1" applyBorder="1" applyAlignment="1">
      <alignment horizontal="center"/>
    </xf>
    <xf numFmtId="0" fontId="29" fillId="7" borderId="21" xfId="0" applyFont="1" applyFill="1" applyBorder="1" applyAlignment="1">
      <alignment horizontal="center"/>
    </xf>
    <xf numFmtId="0" fontId="29" fillId="8" borderId="61" xfId="0" applyFont="1" applyFill="1" applyBorder="1" applyAlignment="1">
      <alignment horizontal="center"/>
    </xf>
    <xf numFmtId="0" fontId="29" fillId="9" borderId="19" xfId="0" applyFont="1" applyFill="1" applyBorder="1" applyAlignment="1">
      <alignment horizontal="center"/>
    </xf>
    <xf numFmtId="0" fontId="5" fillId="3" borderId="10" xfId="0" applyFont="1" applyFill="1" applyBorder="1"/>
    <xf numFmtId="0" fontId="5" fillId="10" borderId="12" xfId="0" applyFont="1" applyFill="1" applyBorder="1"/>
    <xf numFmtId="0" fontId="5" fillId="3" borderId="4" xfId="0" applyFont="1" applyFill="1" applyBorder="1"/>
    <xf numFmtId="0" fontId="5" fillId="10" borderId="14" xfId="0" applyFont="1" applyFill="1" applyBorder="1"/>
    <xf numFmtId="0" fontId="5" fillId="3" borderId="17" xfId="0" applyFont="1" applyFill="1" applyBorder="1"/>
    <xf numFmtId="0" fontId="5" fillId="10" borderId="18" xfId="0" applyFont="1" applyFill="1" applyBorder="1"/>
    <xf numFmtId="0" fontId="17" fillId="0" borderId="45" xfId="0" applyFont="1" applyBorder="1" applyAlignment="1">
      <alignment horizontal="left"/>
    </xf>
    <xf numFmtId="0" fontId="0" fillId="0" borderId="46" xfId="0" applyBorder="1"/>
    <xf numFmtId="0" fontId="17" fillId="0" borderId="0" xfId="0" applyFont="1" applyBorder="1" applyAlignment="1">
      <alignment horizontal="left"/>
    </xf>
    <xf numFmtId="1" fontId="0" fillId="0" borderId="0" xfId="0" applyNumberFormat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79" xfId="0" applyFont="1" applyBorder="1" applyAlignment="1">
      <alignment horizontal="center" vertical="center"/>
    </xf>
    <xf numFmtId="0" fontId="0" fillId="0" borderId="52" xfId="0" applyFont="1" applyFill="1" applyBorder="1" applyAlignment="1">
      <alignment horizontal="center" vertical="center"/>
    </xf>
    <xf numFmtId="0" fontId="0" fillId="0" borderId="79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/>
    </xf>
    <xf numFmtId="1" fontId="0" fillId="0" borderId="0" xfId="0" applyNumberFormat="1" applyFont="1" applyBorder="1" applyAlignment="1">
      <alignment horizontal="center" vertical="center"/>
    </xf>
    <xf numFmtId="0" fontId="0" fillId="0" borderId="55" xfId="0" applyFont="1" applyBorder="1" applyAlignment="1">
      <alignment horizontal="center" vertical="center"/>
    </xf>
    <xf numFmtId="0" fontId="0" fillId="0" borderId="80" xfId="0" applyFont="1" applyBorder="1" applyAlignment="1">
      <alignment horizontal="center" vertical="center"/>
    </xf>
    <xf numFmtId="0" fontId="0" fillId="0" borderId="81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0" fontId="23" fillId="0" borderId="0" xfId="0" applyFont="1" applyAlignment="1">
      <alignment horizontal="center"/>
    </xf>
    <xf numFmtId="0" fontId="24" fillId="0" borderId="0" xfId="0" applyFont="1"/>
    <xf numFmtId="0" fontId="30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Border="1"/>
    <xf numFmtId="0" fontId="25" fillId="0" borderId="9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0" fontId="25" fillId="0" borderId="4" xfId="0" applyFont="1" applyBorder="1" applyAlignment="1">
      <alignment horizontal="center" vertical="center"/>
    </xf>
    <xf numFmtId="0" fontId="2" fillId="12" borderId="14" xfId="0" applyFont="1" applyFill="1" applyBorder="1" applyAlignment="1">
      <alignment horizontal="center"/>
    </xf>
    <xf numFmtId="0" fontId="24" fillId="0" borderId="0" xfId="0" applyFont="1" applyAlignment="1">
      <alignment horizontal="right"/>
    </xf>
    <xf numFmtId="0" fontId="2" fillId="0" borderId="15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1" fillId="0" borderId="0" xfId="0" applyFont="1" applyFill="1" applyBorder="1"/>
    <xf numFmtId="0" fontId="2" fillId="0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24" fillId="0" borderId="0" xfId="0" applyFont="1" applyFill="1"/>
    <xf numFmtId="0" fontId="24" fillId="0" borderId="0" xfId="0" applyFont="1" applyBorder="1" applyAlignment="1">
      <alignment horizontal="center"/>
    </xf>
    <xf numFmtId="0" fontId="20" fillId="0" borderId="0" xfId="0" applyFont="1" applyBorder="1"/>
    <xf numFmtId="0" fontId="36" fillId="0" borderId="0" xfId="0" applyFont="1" applyBorder="1"/>
    <xf numFmtId="0" fontId="20" fillId="0" borderId="0" xfId="0" applyFont="1" applyFill="1" applyBorder="1"/>
    <xf numFmtId="0" fontId="24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24" fillId="0" borderId="0" xfId="0" applyFont="1" applyBorder="1" applyAlignment="1">
      <alignment horizontal="right"/>
    </xf>
    <xf numFmtId="0" fontId="20" fillId="0" borderId="0" xfId="0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3" fillId="0" borderId="0" xfId="0" applyFont="1"/>
    <xf numFmtId="0" fontId="13" fillId="0" borderId="9" xfId="0" applyFont="1" applyBorder="1" applyAlignment="1">
      <alignment horizontal="center"/>
    </xf>
    <xf numFmtId="0" fontId="13" fillId="0" borderId="9" xfId="0" applyFont="1" applyFill="1" applyBorder="1" applyAlignment="1">
      <alignment horizontal="center"/>
    </xf>
    <xf numFmtId="0" fontId="0" fillId="0" borderId="83" xfId="0" applyFill="1" applyBorder="1" applyAlignment="1">
      <alignment horizontal="center"/>
    </xf>
    <xf numFmtId="0" fontId="3" fillId="0" borderId="58" xfId="0" applyFont="1" applyBorder="1" applyAlignment="1">
      <alignment horizontal="center"/>
    </xf>
    <xf numFmtId="0" fontId="0" fillId="0" borderId="58" xfId="0" applyFill="1" applyBorder="1" applyAlignment="1">
      <alignment horizontal="center"/>
    </xf>
    <xf numFmtId="0" fontId="0" fillId="0" borderId="58" xfId="0" applyBorder="1" applyAlignment="1">
      <alignment horizontal="center"/>
    </xf>
    <xf numFmtId="0" fontId="3" fillId="0" borderId="58" xfId="0" applyFont="1" applyFill="1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0" xfId="0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0" fillId="0" borderId="19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11" borderId="86" xfId="0" applyFill="1" applyBorder="1" applyAlignment="1">
      <alignment horizontal="center" vertical="center"/>
    </xf>
    <xf numFmtId="0" fontId="0" fillId="11" borderId="83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164" fontId="0" fillId="11" borderId="0" xfId="0" applyNumberFormat="1" applyFill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11" borderId="7" xfId="0" applyFill="1" applyBorder="1" applyAlignment="1">
      <alignment horizontal="center" vertical="center"/>
    </xf>
    <xf numFmtId="0" fontId="0" fillId="11" borderId="58" xfId="0" applyFill="1" applyBorder="1" applyAlignment="1">
      <alignment horizontal="center" vertical="center"/>
    </xf>
    <xf numFmtId="0" fontId="0" fillId="0" borderId="58" xfId="0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11" borderId="0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58" xfId="0" applyFill="1" applyBorder="1" applyAlignment="1">
      <alignment horizontal="center" vertical="center"/>
    </xf>
    <xf numFmtId="0" fontId="0" fillId="0" borderId="83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38" fillId="0" borderId="7" xfId="0" applyFont="1" applyFill="1" applyBorder="1" applyAlignment="1">
      <alignment horizontal="center" vertical="center"/>
    </xf>
    <xf numFmtId="0" fontId="0" fillId="0" borderId="87" xfId="0" applyFill="1" applyBorder="1" applyAlignment="1">
      <alignment horizontal="center" vertical="center"/>
    </xf>
    <xf numFmtId="0" fontId="0" fillId="0" borderId="85" xfId="0" applyFill="1" applyBorder="1" applyAlignment="1">
      <alignment horizontal="center" vertical="center"/>
    </xf>
    <xf numFmtId="0" fontId="0" fillId="0" borderId="82" xfId="0" applyFill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13" borderId="7" xfId="0" applyFill="1" applyBorder="1" applyAlignment="1">
      <alignment horizontal="center" vertical="center"/>
    </xf>
    <xf numFmtId="0" fontId="0" fillId="13" borderId="58" xfId="0" applyFill="1" applyBorder="1" applyAlignment="1">
      <alignment horizontal="center" vertical="center"/>
    </xf>
    <xf numFmtId="0" fontId="0" fillId="13" borderId="0" xfId="0" applyFill="1" applyBorder="1" applyAlignment="1">
      <alignment horizontal="center" vertical="center"/>
    </xf>
    <xf numFmtId="0" fontId="0" fillId="0" borderId="88" xfId="0" applyFill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38" fillId="11" borderId="58" xfId="0" applyFont="1" applyFill="1" applyBorder="1" applyAlignment="1">
      <alignment horizontal="center" vertical="center"/>
    </xf>
    <xf numFmtId="0" fontId="0" fillId="5" borderId="58" xfId="0" applyFont="1" applyFill="1" applyBorder="1" applyAlignment="1">
      <alignment horizontal="center" vertical="center"/>
    </xf>
    <xf numFmtId="16" fontId="0" fillId="0" borderId="0" xfId="0" applyNumberFormat="1" applyFill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11" fillId="0" borderId="0" xfId="0" applyFont="1"/>
    <xf numFmtId="0" fontId="0" fillId="0" borderId="9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9" xfId="0" applyFill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91" xfId="0" applyFill="1" applyBorder="1" applyAlignment="1">
      <alignment horizontal="center" vertical="center"/>
    </xf>
    <xf numFmtId="0" fontId="0" fillId="0" borderId="90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9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21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2" fillId="0" borderId="35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12" fillId="0" borderId="63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38" xfId="8" applyFont="1" applyBorder="1" applyAlignment="1">
      <alignment horizontal="center" vertical="center"/>
    </xf>
    <xf numFmtId="0" fontId="5" fillId="0" borderId="67" xfId="8" applyFont="1" applyBorder="1" applyAlignment="1">
      <alignment horizontal="center" vertical="center"/>
    </xf>
    <xf numFmtId="0" fontId="5" fillId="0" borderId="70" xfId="8" applyFont="1" applyBorder="1" applyAlignment="1">
      <alignment horizontal="center" vertical="center" wrapText="1"/>
    </xf>
    <xf numFmtId="0" fontId="5" fillId="0" borderId="70" xfId="8" applyFont="1" applyFill="1" applyBorder="1" applyAlignment="1">
      <alignment horizontal="center" vertical="center" wrapText="1"/>
    </xf>
    <xf numFmtId="0" fontId="5" fillId="0" borderId="35" xfId="8" applyFont="1" applyBorder="1" applyAlignment="1">
      <alignment horizontal="center" vertical="center" wrapText="1"/>
    </xf>
    <xf numFmtId="0" fontId="5" fillId="0" borderId="27" xfId="7" applyFont="1" applyFill="1" applyBorder="1" applyAlignment="1">
      <alignment horizontal="center" vertical="center"/>
    </xf>
    <xf numFmtId="0" fontId="3" fillId="0" borderId="44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59" xfId="0" applyFont="1" applyBorder="1" applyAlignment="1">
      <alignment horizontal="center"/>
    </xf>
    <xf numFmtId="0" fontId="3" fillId="0" borderId="73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2" fillId="0" borderId="82" xfId="0" applyFont="1" applyFill="1" applyBorder="1" applyAlignment="1">
      <alignment horizontal="left"/>
    </xf>
    <xf numFmtId="0" fontId="27" fillId="0" borderId="82" xfId="0" applyFont="1" applyFill="1" applyBorder="1" applyAlignment="1">
      <alignment horizontal="center"/>
    </xf>
    <xf numFmtId="0" fontId="0" fillId="0" borderId="82" xfId="0" applyNumberFormat="1" applyFont="1" applyBorder="1" applyAlignment="1">
      <alignment horizontal="center" vertical="center"/>
    </xf>
    <xf numFmtId="0" fontId="0" fillId="0" borderId="82" xfId="0" applyNumberFormat="1" applyFont="1" applyBorder="1" applyAlignment="1">
      <alignment horizontal="center"/>
    </xf>
    <xf numFmtId="0" fontId="0" fillId="0" borderId="82" xfId="0" applyFont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0" fillId="0" borderId="0" xfId="0" applyNumberFormat="1" applyFont="1" applyBorder="1" applyAlignment="1">
      <alignment horizontal="center" vertical="center"/>
    </xf>
    <xf numFmtId="0" fontId="0" fillId="0" borderId="0" xfId="0" applyNumberFormat="1" applyFont="1" applyBorder="1" applyAlignment="1">
      <alignment horizontal="center"/>
    </xf>
    <xf numFmtId="0" fontId="43" fillId="0" borderId="0" xfId="0" applyFont="1" applyBorder="1" applyAlignment="1">
      <alignment horizontal="left"/>
    </xf>
    <xf numFmtId="0" fontId="3" fillId="0" borderId="92" xfId="0" applyFont="1" applyBorder="1" applyAlignment="1">
      <alignment horizontal="center"/>
    </xf>
    <xf numFmtId="0" fontId="1" fillId="0" borderId="10" xfId="0" applyNumberFormat="1" applyFont="1" applyBorder="1" applyAlignment="1">
      <alignment horizontal="center" vertical="center"/>
    </xf>
    <xf numFmtId="0" fontId="1" fillId="0" borderId="12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0" fontId="1" fillId="0" borderId="4" xfId="0" applyNumberFormat="1" applyFont="1" applyBorder="1" applyAlignment="1">
      <alignment horizontal="center" vertical="center"/>
    </xf>
    <xf numFmtId="0" fontId="1" fillId="0" borderId="14" xfId="0" applyNumberFormat="1" applyFont="1" applyBorder="1" applyAlignment="1">
      <alignment horizontal="center"/>
    </xf>
    <xf numFmtId="0" fontId="1" fillId="0" borderId="4" xfId="0" applyNumberFormat="1" applyFont="1" applyBorder="1" applyAlignment="1">
      <alignment horizontal="center"/>
    </xf>
    <xf numFmtId="0" fontId="1" fillId="0" borderId="17" xfId="0" applyNumberFormat="1" applyFont="1" applyBorder="1" applyAlignment="1">
      <alignment horizontal="center" vertical="center"/>
    </xf>
    <xf numFmtId="0" fontId="1" fillId="0" borderId="17" xfId="0" applyNumberFormat="1" applyFont="1" applyBorder="1" applyAlignment="1">
      <alignment horizontal="center"/>
    </xf>
    <xf numFmtId="0" fontId="0" fillId="0" borderId="59" xfId="0" applyBorder="1" applyAlignment="1">
      <alignment horizontal="center"/>
    </xf>
    <xf numFmtId="0" fontId="1" fillId="0" borderId="18" xfId="0" applyNumberFormat="1" applyFont="1" applyBorder="1" applyAlignment="1">
      <alignment horizontal="center"/>
    </xf>
    <xf numFmtId="0" fontId="43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19" fillId="0" borderId="1" xfId="0" applyNumberFormat="1" applyFont="1" applyBorder="1" applyAlignment="1">
      <alignment horizontal="center" vertical="center"/>
    </xf>
    <xf numFmtId="0" fontId="0" fillId="0" borderId="51" xfId="0" applyBorder="1" applyAlignment="1">
      <alignment horizontal="center"/>
    </xf>
    <xf numFmtId="0" fontId="0" fillId="0" borderId="53" xfId="0" applyBorder="1" applyAlignment="1">
      <alignment horizontal="left"/>
    </xf>
    <xf numFmtId="0" fontId="0" fillId="0" borderId="54" xfId="0" applyBorder="1" applyAlignment="1">
      <alignment horizontal="left"/>
    </xf>
    <xf numFmtId="0" fontId="0" fillId="0" borderId="0" xfId="0" applyAlignment="1"/>
    <xf numFmtId="0" fontId="15" fillId="0" borderId="0" xfId="0" applyFont="1" applyAlignment="1">
      <alignment horizontal="left"/>
    </xf>
    <xf numFmtId="0" fontId="21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164" fontId="13" fillId="0" borderId="0" xfId="0" applyNumberFormat="1" applyFont="1" applyAlignment="1">
      <alignment horizontal="center"/>
    </xf>
    <xf numFmtId="0" fontId="28" fillId="4" borderId="0" xfId="0" applyFont="1" applyFill="1" applyBorder="1" applyAlignment="1">
      <alignment horizontal="center" wrapText="1"/>
    </xf>
    <xf numFmtId="0" fontId="3" fillId="0" borderId="4" xfId="0" applyFont="1" applyBorder="1"/>
    <xf numFmtId="0" fontId="0" fillId="0" borderId="4" xfId="0" applyBorder="1"/>
    <xf numFmtId="0" fontId="17" fillId="0" borderId="57" xfId="0" applyFont="1" applyBorder="1" applyAlignment="1">
      <alignment horizontal="center"/>
    </xf>
    <xf numFmtId="0" fontId="5" fillId="2" borderId="72" xfId="0" applyFont="1" applyFill="1" applyBorder="1"/>
    <xf numFmtId="0" fontId="17" fillId="0" borderId="58" xfId="0" applyFont="1" applyBorder="1" applyAlignment="1">
      <alignment horizontal="center"/>
    </xf>
    <xf numFmtId="0" fontId="5" fillId="2" borderId="7" xfId="0" applyFont="1" applyFill="1" applyBorder="1"/>
    <xf numFmtId="0" fontId="17" fillId="0" borderId="88" xfId="0" applyFont="1" applyBorder="1" applyAlignment="1">
      <alignment horizontal="center"/>
    </xf>
    <xf numFmtId="0" fontId="5" fillId="2" borderId="93" xfId="0" applyFont="1" applyFill="1" applyBorder="1"/>
    <xf numFmtId="0" fontId="5" fillId="0" borderId="94" xfId="0" applyFont="1" applyBorder="1"/>
    <xf numFmtId="0" fontId="0" fillId="0" borderId="60" xfId="0" applyFill="1" applyBorder="1" applyAlignment="1">
      <alignment horizontal="center"/>
    </xf>
    <xf numFmtId="0" fontId="13" fillId="0" borderId="95" xfId="0" applyFont="1" applyFill="1" applyBorder="1"/>
    <xf numFmtId="0" fontId="3" fillId="0" borderId="95" xfId="0" applyFont="1" applyFill="1" applyBorder="1"/>
    <xf numFmtId="0" fontId="13" fillId="0" borderId="95" xfId="0" applyFont="1" applyFill="1" applyBorder="1" applyAlignment="1">
      <alignment horizontal="center"/>
    </xf>
    <xf numFmtId="0" fontId="0" fillId="0" borderId="95" xfId="0" applyFill="1" applyBorder="1"/>
    <xf numFmtId="2" fontId="13" fillId="0" borderId="95" xfId="0" applyNumberFormat="1" applyFont="1" applyFill="1" applyBorder="1" applyAlignment="1">
      <alignment horizontal="center"/>
    </xf>
    <xf numFmtId="2" fontId="13" fillId="0" borderId="96" xfId="0" applyNumberFormat="1" applyFont="1" applyFill="1" applyBorder="1" applyAlignment="1">
      <alignment horizontal="center"/>
    </xf>
    <xf numFmtId="0" fontId="13" fillId="5" borderId="60" xfId="0" applyFont="1" applyFill="1" applyBorder="1"/>
    <xf numFmtId="0" fontId="13" fillId="0" borderId="60" xfId="0" applyFont="1" applyFill="1" applyBorder="1"/>
    <xf numFmtId="0" fontId="0" fillId="0" borderId="60" xfId="0" applyFill="1" applyBorder="1"/>
    <xf numFmtId="0" fontId="13" fillId="0" borderId="60" xfId="0" applyFont="1" applyFill="1" applyBorder="1" applyAlignment="1">
      <alignment horizontal="center"/>
    </xf>
    <xf numFmtId="2" fontId="13" fillId="0" borderId="6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3" fillId="0" borderId="0" xfId="0" applyFont="1" applyFill="1" applyBorder="1"/>
    <xf numFmtId="0" fontId="13" fillId="0" borderId="0" xfId="0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2" fontId="13" fillId="5" borderId="0" xfId="0" applyNumberFormat="1" applyFont="1" applyFill="1" applyBorder="1" applyAlignment="1">
      <alignment horizontal="center"/>
    </xf>
    <xf numFmtId="0" fontId="19" fillId="0" borderId="50" xfId="0" applyFont="1" applyBorder="1" applyAlignment="1">
      <alignment horizontal="center"/>
    </xf>
    <xf numFmtId="1" fontId="19" fillId="0" borderId="97" xfId="0" applyNumberFormat="1" applyFont="1" applyBorder="1" applyAlignment="1">
      <alignment horizontal="center" vertical="center"/>
    </xf>
    <xf numFmtId="1" fontId="19" fillId="0" borderId="98" xfId="0" applyNumberFormat="1" applyFont="1" applyBorder="1" applyAlignment="1">
      <alignment horizontal="center" vertical="center"/>
    </xf>
    <xf numFmtId="0" fontId="0" fillId="0" borderId="97" xfId="0" applyFill="1" applyBorder="1"/>
    <xf numFmtId="0" fontId="0" fillId="0" borderId="98" xfId="0" applyFill="1" applyBorder="1" applyAlignment="1">
      <alignment horizontal="left"/>
    </xf>
    <xf numFmtId="0" fontId="0" fillId="0" borderId="97" xfId="0" applyFont="1" applyFill="1" applyBorder="1" applyAlignment="1">
      <alignment horizontal="center" vertical="center"/>
    </xf>
    <xf numFmtId="0" fontId="0" fillId="11" borderId="97" xfId="0" applyFont="1" applyFill="1" applyBorder="1" applyAlignment="1">
      <alignment horizontal="left" vertical="center"/>
    </xf>
    <xf numFmtId="0" fontId="0" fillId="11" borderId="98" xfId="0" applyFont="1" applyFill="1" applyBorder="1" applyAlignment="1">
      <alignment horizontal="left" vertical="center"/>
    </xf>
    <xf numFmtId="1" fontId="0" fillId="11" borderId="2" xfId="0" applyNumberFormat="1" applyFont="1" applyFill="1" applyBorder="1" applyAlignment="1">
      <alignment horizontal="center" vertical="center"/>
    </xf>
    <xf numFmtId="1" fontId="0" fillId="11" borderId="3" xfId="0" applyNumberFormat="1" applyFont="1" applyFill="1" applyBorder="1" applyAlignment="1">
      <alignment horizontal="center" vertical="center"/>
    </xf>
    <xf numFmtId="0" fontId="0" fillId="0" borderId="2" xfId="0" applyBorder="1"/>
    <xf numFmtId="0" fontId="0" fillId="0" borderId="3" xfId="0" applyBorder="1" applyAlignment="1">
      <alignment horizontal="left"/>
    </xf>
    <xf numFmtId="0" fontId="0" fillId="11" borderId="2" xfId="0" applyFill="1" applyBorder="1"/>
    <xf numFmtId="0" fontId="0" fillId="11" borderId="3" xfId="0" applyFill="1" applyBorder="1" applyAlignment="1">
      <alignment horizontal="left"/>
    </xf>
    <xf numFmtId="0" fontId="0" fillId="0" borderId="2" xfId="0" applyFill="1" applyBorder="1"/>
    <xf numFmtId="0" fontId="0" fillId="0" borderId="3" xfId="0" applyFill="1" applyBorder="1" applyAlignment="1">
      <alignment horizontal="left"/>
    </xf>
    <xf numFmtId="1" fontId="0" fillId="0" borderId="2" xfId="0" applyNumberFormat="1" applyFont="1" applyBorder="1" applyAlignment="1">
      <alignment horizontal="center" vertical="center"/>
    </xf>
    <xf numFmtId="1" fontId="0" fillId="0" borderId="3" xfId="0" applyNumberFormat="1" applyFont="1" applyBorder="1" applyAlignment="1">
      <alignment horizontal="center" vertical="center"/>
    </xf>
    <xf numFmtId="0" fontId="0" fillId="0" borderId="99" xfId="0" applyFill="1" applyBorder="1"/>
    <xf numFmtId="0" fontId="0" fillId="0" borderId="100" xfId="0" applyFill="1" applyBorder="1" applyAlignment="1">
      <alignment horizontal="left"/>
    </xf>
    <xf numFmtId="1" fontId="0" fillId="0" borderId="99" xfId="0" applyNumberFormat="1" applyFont="1" applyBorder="1" applyAlignment="1">
      <alignment horizontal="center" vertical="center"/>
    </xf>
    <xf numFmtId="1" fontId="0" fillId="0" borderId="100" xfId="0" applyNumberFormat="1" applyFont="1" applyBorder="1" applyAlignment="1">
      <alignment horizontal="center" vertical="center"/>
    </xf>
    <xf numFmtId="0" fontId="0" fillId="0" borderId="101" xfId="0" applyBorder="1"/>
    <xf numFmtId="0" fontId="0" fillId="0" borderId="102" xfId="0" applyBorder="1" applyAlignment="1">
      <alignment horizontal="left"/>
    </xf>
    <xf numFmtId="0" fontId="0" fillId="11" borderId="97" xfId="0" applyFill="1" applyBorder="1"/>
    <xf numFmtId="0" fontId="0" fillId="11" borderId="98" xfId="0" applyFill="1" applyBorder="1" applyAlignment="1">
      <alignment horizontal="left"/>
    </xf>
    <xf numFmtId="1" fontId="0" fillId="11" borderId="97" xfId="0" applyNumberFormat="1" applyFont="1" applyFill="1" applyBorder="1" applyAlignment="1">
      <alignment horizontal="center" vertical="center"/>
    </xf>
    <xf numFmtId="1" fontId="0" fillId="11" borderId="98" xfId="0" applyNumberFormat="1" applyFont="1" applyFill="1" applyBorder="1" applyAlignment="1">
      <alignment horizontal="center" vertical="center"/>
    </xf>
    <xf numFmtId="0" fontId="0" fillId="0" borderId="55" xfId="0" applyFont="1" applyFill="1" applyBorder="1" applyAlignment="1">
      <alignment horizontal="center" vertical="center"/>
    </xf>
    <xf numFmtId="0" fontId="0" fillId="0" borderId="99" xfId="0" applyBorder="1"/>
    <xf numFmtId="0" fontId="0" fillId="0" borderId="100" xfId="0" applyBorder="1" applyAlignment="1">
      <alignment horizontal="left"/>
    </xf>
    <xf numFmtId="0" fontId="0" fillId="0" borderId="103" xfId="0" applyBorder="1"/>
    <xf numFmtId="0" fontId="0" fillId="0" borderId="103" xfId="0" applyBorder="1" applyAlignment="1">
      <alignment horizontal="left"/>
    </xf>
    <xf numFmtId="1" fontId="0" fillId="0" borderId="103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" fontId="0" fillId="0" borderId="97" xfId="0" applyNumberFormat="1" applyFont="1" applyBorder="1" applyAlignment="1">
      <alignment horizontal="center" vertical="center"/>
    </xf>
    <xf numFmtId="1" fontId="0" fillId="0" borderId="98" xfId="0" applyNumberFormat="1" applyFont="1" applyBorder="1" applyAlignment="1">
      <alignment horizontal="center" vertical="center"/>
    </xf>
    <xf numFmtId="0" fontId="0" fillId="0" borderId="2" xfId="0" applyFont="1" applyFill="1" applyBorder="1" applyAlignment="1">
      <alignment horizontal="left" vertical="center"/>
    </xf>
    <xf numFmtId="0" fontId="0" fillId="0" borderId="3" xfId="0" applyFont="1" applyFill="1" applyBorder="1" applyAlignment="1">
      <alignment horizontal="left" vertical="center"/>
    </xf>
    <xf numFmtId="1" fontId="0" fillId="0" borderId="2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97" xfId="0" applyNumberFormat="1" applyFill="1" applyBorder="1"/>
    <xf numFmtId="0" fontId="0" fillId="0" borderId="98" xfId="0" applyNumberFormat="1" applyFill="1" applyBorder="1" applyAlignment="1">
      <alignment horizontal="left"/>
    </xf>
    <xf numFmtId="0" fontId="0" fillId="0" borderId="2" xfId="0" applyNumberFormat="1" applyBorder="1"/>
    <xf numFmtId="0" fontId="0" fillId="0" borderId="3" xfId="0" applyNumberFormat="1" applyBorder="1" applyAlignment="1">
      <alignment horizontal="left"/>
    </xf>
    <xf numFmtId="0" fontId="0" fillId="0" borderId="2" xfId="0" applyNumberFormat="1" applyFill="1" applyBorder="1"/>
    <xf numFmtId="0" fontId="0" fillId="0" borderId="3" xfId="0" applyNumberFormat="1" applyFill="1" applyBorder="1" applyAlignment="1">
      <alignment horizontal="left"/>
    </xf>
    <xf numFmtId="1" fontId="0" fillId="0" borderId="2" xfId="0" applyNumberFormat="1" applyFill="1" applyBorder="1" applyAlignment="1">
      <alignment horizontal="center" vertical="center"/>
    </xf>
    <xf numFmtId="0" fontId="0" fillId="0" borderId="99" xfId="0" applyNumberFormat="1" applyFill="1" applyBorder="1"/>
    <xf numFmtId="0" fontId="0" fillId="0" borderId="100" xfId="0" applyNumberFormat="1" applyFill="1" applyBorder="1" applyAlignment="1">
      <alignment horizontal="left"/>
    </xf>
    <xf numFmtId="1" fontId="0" fillId="0" borderId="99" xfId="0" applyNumberFormat="1" applyFill="1" applyBorder="1" applyAlignment="1">
      <alignment horizontal="center" vertical="center"/>
    </xf>
    <xf numFmtId="1" fontId="0" fillId="0" borderId="100" xfId="0" applyNumberFormat="1" applyBorder="1" applyAlignment="1">
      <alignment horizontal="center" vertical="center"/>
    </xf>
    <xf numFmtId="0" fontId="5" fillId="0" borderId="11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24" fillId="0" borderId="21" xfId="0" applyFont="1" applyBorder="1"/>
    <xf numFmtId="0" fontId="5" fillId="0" borderId="78" xfId="0" applyFont="1" applyBorder="1" applyAlignment="1">
      <alignment horizontal="center"/>
    </xf>
    <xf numFmtId="0" fontId="21" fillId="0" borderId="23" xfId="0" applyFont="1" applyFill="1" applyBorder="1" applyAlignment="1">
      <alignment horizontal="left"/>
    </xf>
    <xf numFmtId="0" fontId="5" fillId="0" borderId="5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21" fillId="0" borderId="15" xfId="0" applyFont="1" applyFill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24" fillId="0" borderId="14" xfId="0" applyFont="1" applyBorder="1"/>
    <xf numFmtId="0" fontId="5" fillId="14" borderId="84" xfId="0" applyFont="1" applyFill="1" applyBorder="1" applyAlignment="1">
      <alignment horizontal="left"/>
    </xf>
    <xf numFmtId="0" fontId="17" fillId="14" borderId="4" xfId="0" applyFont="1" applyFill="1" applyBorder="1" applyAlignment="1">
      <alignment horizontal="center"/>
    </xf>
    <xf numFmtId="0" fontId="2" fillId="14" borderId="14" xfId="0" applyFont="1" applyFill="1" applyBorder="1" applyAlignment="1">
      <alignment horizontal="center"/>
    </xf>
    <xf numFmtId="0" fontId="5" fillId="12" borderId="84" xfId="0" applyFont="1" applyFill="1" applyBorder="1" applyAlignment="1">
      <alignment horizontal="left"/>
    </xf>
    <xf numFmtId="0" fontId="17" fillId="12" borderId="4" xfId="0" applyFont="1" applyFill="1" applyBorder="1" applyAlignment="1">
      <alignment horizontal="center"/>
    </xf>
    <xf numFmtId="0" fontId="5" fillId="0" borderId="84" xfId="0" applyFont="1" applyFill="1" applyBorder="1" applyAlignment="1">
      <alignment horizontal="left"/>
    </xf>
    <xf numFmtId="0" fontId="11" fillId="12" borderId="4" xfId="0" applyFont="1" applyFill="1" applyBorder="1" applyAlignment="1">
      <alignment horizontal="center"/>
    </xf>
    <xf numFmtId="0" fontId="11" fillId="12" borderId="13" xfId="0" applyFont="1" applyFill="1" applyBorder="1" applyAlignment="1">
      <alignment horizontal="center"/>
    </xf>
    <xf numFmtId="0" fontId="44" fillId="0" borderId="0" xfId="0" applyFont="1"/>
    <xf numFmtId="0" fontId="5" fillId="0" borderId="84" xfId="0" applyFont="1" applyBorder="1" applyAlignment="1">
      <alignment horizontal="left"/>
    </xf>
    <xf numFmtId="0" fontId="5" fillId="0" borderId="104" xfId="0" applyFont="1" applyFill="1" applyBorder="1" applyAlignment="1">
      <alignment horizontal="left"/>
    </xf>
    <xf numFmtId="0" fontId="11" fillId="0" borderId="18" xfId="0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44" fillId="0" borderId="0" xfId="0" applyFont="1" applyFill="1" applyBorder="1"/>
    <xf numFmtId="0" fontId="44" fillId="0" borderId="0" xfId="0" applyFont="1" applyAlignment="1">
      <alignment horizontal="center"/>
    </xf>
    <xf numFmtId="0" fontId="11" fillId="0" borderId="17" xfId="0" applyFont="1" applyFill="1" applyBorder="1" applyAlignment="1">
      <alignment horizontal="center"/>
    </xf>
    <xf numFmtId="0" fontId="17" fillId="0" borderId="4" xfId="0" applyFont="1" applyFill="1" applyBorder="1" applyAlignment="1">
      <alignment horizontal="center"/>
    </xf>
    <xf numFmtId="0" fontId="44" fillId="0" borderId="0" xfId="0" applyFont="1" applyAlignment="1">
      <alignment horizontal="left"/>
    </xf>
    <xf numFmtId="0" fontId="17" fillId="0" borderId="4" xfId="0" applyFont="1" applyBorder="1" applyAlignment="1">
      <alignment horizontal="center"/>
    </xf>
    <xf numFmtId="0" fontId="17" fillId="0" borderId="17" xfId="0" applyFont="1" applyFill="1" applyBorder="1" applyAlignment="1">
      <alignment horizontal="center"/>
    </xf>
    <xf numFmtId="0" fontId="33" fillId="0" borderId="21" xfId="0" applyFont="1" applyBorder="1" applyAlignment="1">
      <alignment horizontal="right"/>
    </xf>
    <xf numFmtId="0" fontId="21" fillId="0" borderId="84" xfId="0" applyFont="1" applyFill="1" applyBorder="1"/>
    <xf numFmtId="0" fontId="2" fillId="15" borderId="15" xfId="0" applyFont="1" applyFill="1" applyBorder="1" applyAlignment="1">
      <alignment horizontal="left"/>
    </xf>
    <xf numFmtId="0" fontId="11" fillId="15" borderId="4" xfId="0" applyFont="1" applyFill="1" applyBorder="1" applyAlignment="1">
      <alignment horizontal="center"/>
    </xf>
    <xf numFmtId="0" fontId="2" fillId="15" borderId="14" xfId="0" applyFont="1" applyFill="1" applyBorder="1" applyAlignment="1">
      <alignment horizontal="center"/>
    </xf>
    <xf numFmtId="0" fontId="2" fillId="5" borderId="15" xfId="0" applyFont="1" applyFill="1" applyBorder="1" applyAlignment="1">
      <alignment horizontal="left"/>
    </xf>
    <xf numFmtId="0" fontId="11" fillId="5" borderId="4" xfId="0" applyFont="1" applyFill="1" applyBorder="1" applyAlignment="1">
      <alignment horizontal="center"/>
    </xf>
    <xf numFmtId="0" fontId="2" fillId="5" borderId="14" xfId="0" applyFont="1" applyFill="1" applyBorder="1" applyAlignment="1">
      <alignment horizontal="center"/>
    </xf>
    <xf numFmtId="0" fontId="2" fillId="5" borderId="15" xfId="0" applyFont="1" applyFill="1" applyBorder="1"/>
    <xf numFmtId="0" fontId="11" fillId="5" borderId="17" xfId="0" applyFont="1" applyFill="1" applyBorder="1" applyAlignment="1">
      <alignment horizontal="center"/>
    </xf>
    <xf numFmtId="0" fontId="2" fillId="5" borderId="18" xfId="0" applyFont="1" applyFill="1" applyBorder="1" applyAlignment="1">
      <alignment horizontal="center"/>
    </xf>
    <xf numFmtId="0" fontId="23" fillId="0" borderId="84" xfId="0" applyFont="1" applyFill="1" applyBorder="1" applyAlignment="1">
      <alignment horizontal="left"/>
    </xf>
    <xf numFmtId="0" fontId="31" fillId="0" borderId="4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left"/>
    </xf>
    <xf numFmtId="0" fontId="5" fillId="0" borderId="15" xfId="0" applyFont="1" applyFill="1" applyBorder="1" applyAlignment="1">
      <alignment horizontal="left"/>
    </xf>
    <xf numFmtId="0" fontId="11" fillId="0" borderId="19" xfId="0" applyFont="1" applyBorder="1" applyAlignment="1">
      <alignment horizontal="center"/>
    </xf>
    <xf numFmtId="0" fontId="5" fillId="0" borderId="89" xfId="0" applyFont="1" applyBorder="1" applyAlignment="1">
      <alignment horizontal="center"/>
    </xf>
    <xf numFmtId="0" fontId="5" fillId="0" borderId="19" xfId="0" applyFont="1" applyBorder="1" applyAlignment="1">
      <alignment horizontal="center" vertical="center"/>
    </xf>
    <xf numFmtId="0" fontId="0" fillId="0" borderId="61" xfId="0" applyBorder="1" applyAlignment="1">
      <alignment horizontal="center"/>
    </xf>
    <xf numFmtId="0" fontId="2" fillId="15" borderId="11" xfId="0" applyFont="1" applyFill="1" applyBorder="1" applyAlignment="1">
      <alignment horizontal="left"/>
    </xf>
    <xf numFmtId="0" fontId="2" fillId="15" borderId="10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/>
    </xf>
    <xf numFmtId="0" fontId="2" fillId="15" borderId="15" xfId="0" applyFont="1" applyFill="1" applyBorder="1"/>
    <xf numFmtId="0" fontId="2" fillId="15" borderId="4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5" fillId="15" borderId="15" xfId="0" applyFont="1" applyFill="1" applyBorder="1"/>
    <xf numFmtId="0" fontId="2" fillId="0" borderId="15" xfId="0" applyFont="1" applyFill="1" applyBorder="1"/>
    <xf numFmtId="0" fontId="2" fillId="0" borderId="4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/>
    <xf numFmtId="0" fontId="25" fillId="0" borderId="18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57" xfId="0" applyFont="1" applyBorder="1"/>
    <xf numFmtId="0" fontId="0" fillId="0" borderId="58" xfId="0" applyFont="1" applyBorder="1"/>
    <xf numFmtId="0" fontId="0" fillId="0" borderId="85" xfId="0" applyFont="1" applyBorder="1"/>
    <xf numFmtId="0" fontId="3" fillId="0" borderId="89" xfId="0" applyFont="1" applyFill="1" applyBorder="1" applyAlignment="1">
      <alignment horizontal="center"/>
    </xf>
    <xf numFmtId="0" fontId="0" fillId="0" borderId="89" xfId="0" applyBorder="1" applyAlignment="1">
      <alignment horizontal="center"/>
    </xf>
    <xf numFmtId="2" fontId="0" fillId="0" borderId="0" xfId="0" applyNumberFormat="1"/>
    <xf numFmtId="0" fontId="0" fillId="0" borderId="86" xfId="0" applyFill="1" applyBorder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0" fontId="38" fillId="5" borderId="7" xfId="0" applyFont="1" applyFill="1" applyBorder="1" applyAlignment="1">
      <alignment horizontal="center" vertical="center"/>
    </xf>
    <xf numFmtId="0" fontId="0" fillId="5" borderId="7" xfId="0" applyFont="1" applyFill="1" applyBorder="1" applyAlignment="1">
      <alignment horizontal="center" vertical="center"/>
    </xf>
    <xf numFmtId="0" fontId="0" fillId="0" borderId="89" xfId="0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13" borderId="58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/>
    </xf>
    <xf numFmtId="0" fontId="38" fillId="13" borderId="0" xfId="0" applyFont="1" applyFill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41" fillId="0" borderId="0" xfId="0" applyFont="1" applyAlignment="1">
      <alignment horizontal="center"/>
    </xf>
    <xf numFmtId="0" fontId="0" fillId="16" borderId="0" xfId="0" applyFont="1" applyFill="1"/>
    <xf numFmtId="0" fontId="0" fillId="17" borderId="0" xfId="0" applyFont="1" applyFill="1"/>
    <xf numFmtId="0" fontId="0" fillId="0" borderId="15" xfId="0" applyFill="1" applyBorder="1" applyAlignment="1">
      <alignment horizontal="center" vertical="center"/>
    </xf>
  </cellXfs>
  <cellStyles count="29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Hyperlink" xfId="1" builtinId="8" hidden="1"/>
    <cellStyle name="Hyperlink" xfId="3" builtinId="8" hidden="1"/>
    <cellStyle name="Hyperlink" xfId="5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Normal" xfId="0" builtinId="0"/>
    <cellStyle name="Normal_Sheet1" xfId="7"/>
    <cellStyle name="Normal_SR A &amp; B" xfId="8"/>
  </cellStyles>
  <dxfs count="239"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</dxf>
    <dxf>
      <font>
        <b val="0"/>
        <i/>
        <color rgb="FFFF0000"/>
      </font>
    </dxf>
    <dxf>
      <font>
        <b val="0"/>
        <i/>
        <color rgb="FFFF0000"/>
      </font>
    </dxf>
    <dxf>
      <font>
        <b val="0"/>
        <i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/>
        <color rgb="FFFF0000"/>
      </font>
    </dxf>
    <dxf>
      <font>
        <b val="0"/>
        <i/>
        <color rgb="FFFF0000"/>
      </font>
    </dxf>
    <dxf>
      <font>
        <b/>
        <i val="0"/>
        <strike val="0"/>
        <color rgb="FFFF0000"/>
      </font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</dxf>
    <dxf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Relationship Id="rId2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647700</xdr:colOff>
      <xdr:row>0</xdr:row>
      <xdr:rowOff>0</xdr:rowOff>
    </xdr:from>
    <xdr:to>
      <xdr:col>15</xdr:col>
      <xdr:colOff>609600</xdr:colOff>
      <xdr:row>40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0"/>
          <a:ext cx="10058400" cy="77724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40</xdr:row>
      <xdr:rowOff>12700</xdr:rowOff>
    </xdr:from>
    <xdr:to>
      <xdr:col>15</xdr:col>
      <xdr:colOff>381000</xdr:colOff>
      <xdr:row>80</xdr:row>
      <xdr:rowOff>165100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9100" y="7632700"/>
          <a:ext cx="10058400" cy="7772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13</xdr:col>
      <xdr:colOff>0</xdr:colOff>
      <xdr:row>4</xdr:row>
      <xdr:rowOff>0</xdr:rowOff>
    </xdr:to>
    <xdr:pic>
      <xdr:nvPicPr>
        <xdr:cNvPr id="2" name="upi" descr="https://mail.google.com/mail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2400" y="1447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13</xdr:col>
      <xdr:colOff>0</xdr:colOff>
      <xdr:row>4</xdr:row>
      <xdr:rowOff>0</xdr:rowOff>
    </xdr:to>
    <xdr:pic>
      <xdr:nvPicPr>
        <xdr:cNvPr id="3" name="upi" descr="https://mail.google.com/mail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2400" y="1447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0</xdr:colOff>
      <xdr:row>5</xdr:row>
      <xdr:rowOff>0</xdr:rowOff>
    </xdr:to>
    <xdr:pic>
      <xdr:nvPicPr>
        <xdr:cNvPr id="4" name="upi" descr="https://mail.google.com/mail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7700" y="1739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0</xdr:colOff>
      <xdr:row>5</xdr:row>
      <xdr:rowOff>0</xdr:rowOff>
    </xdr:to>
    <xdr:pic>
      <xdr:nvPicPr>
        <xdr:cNvPr id="5" name="upi" descr="https://mail.google.com/mail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7700" y="1739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8%20Belleville%20Crokinole%20Challenge%20Results%20FINAL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gistrationAndResults"/>
      <sheetName val="SortAMResults"/>
      <sheetName val="ShowAMResults"/>
      <sheetName val="SortPMResults"/>
      <sheetName val="ShowPMResults"/>
      <sheetName val="FinalResultsSummary"/>
    </sheetNames>
    <sheetDataSet>
      <sheetData sheetId="0" refreshError="1"/>
      <sheetData sheetId="1">
        <row r="3">
          <cell r="C3" t="str">
            <v>Fred Slater</v>
          </cell>
          <cell r="D3" t="str">
            <v>Toronto</v>
          </cell>
          <cell r="E3">
            <v>3</v>
          </cell>
          <cell r="F3">
            <v>62</v>
          </cell>
          <cell r="G3">
            <v>91</v>
          </cell>
          <cell r="H3">
            <v>10</v>
          </cell>
          <cell r="I3">
            <v>6.2</v>
          </cell>
          <cell r="J3">
            <v>9.1</v>
          </cell>
          <cell r="L3" t="str">
            <v>A</v>
          </cell>
        </row>
        <row r="4">
          <cell r="C4" t="str">
            <v>Nathan Walsh</v>
          </cell>
          <cell r="D4" t="str">
            <v>Varna</v>
          </cell>
          <cell r="E4">
            <v>2</v>
          </cell>
          <cell r="F4">
            <v>61</v>
          </cell>
          <cell r="G4">
            <v>100</v>
          </cell>
          <cell r="H4">
            <v>10</v>
          </cell>
          <cell r="I4">
            <v>6.1</v>
          </cell>
          <cell r="J4">
            <v>10</v>
          </cell>
          <cell r="L4" t="str">
            <v>A</v>
          </cell>
        </row>
        <row r="5">
          <cell r="C5" t="str">
            <v>Justin Slater</v>
          </cell>
          <cell r="D5" t="str">
            <v>Toronto</v>
          </cell>
          <cell r="E5">
            <v>1</v>
          </cell>
          <cell r="F5">
            <v>54</v>
          </cell>
          <cell r="G5">
            <v>86</v>
          </cell>
          <cell r="H5">
            <v>9</v>
          </cell>
          <cell r="I5">
            <v>6</v>
          </cell>
          <cell r="J5">
            <v>9.5555555555555554</v>
          </cell>
          <cell r="L5" t="str">
            <v>A</v>
          </cell>
        </row>
        <row r="6">
          <cell r="C6" t="str">
            <v>Andrew Hutchinson</v>
          </cell>
          <cell r="D6" t="str">
            <v>Kitchener</v>
          </cell>
          <cell r="E6">
            <v>2</v>
          </cell>
          <cell r="F6">
            <v>59</v>
          </cell>
          <cell r="G6">
            <v>86</v>
          </cell>
          <cell r="H6">
            <v>10</v>
          </cell>
          <cell r="I6">
            <v>5.9</v>
          </cell>
          <cell r="J6">
            <v>6.1</v>
          </cell>
          <cell r="L6" t="str">
            <v>A</v>
          </cell>
        </row>
        <row r="7">
          <cell r="C7" t="str">
            <v>Ray Beierling</v>
          </cell>
          <cell r="D7" t="str">
            <v>Varna</v>
          </cell>
          <cell r="E7">
            <v>3</v>
          </cell>
          <cell r="F7">
            <v>53</v>
          </cell>
          <cell r="G7">
            <v>93</v>
          </cell>
          <cell r="H7">
            <v>9</v>
          </cell>
          <cell r="I7">
            <v>5.8888888888888893</v>
          </cell>
          <cell r="J7">
            <v>10.333333333333334</v>
          </cell>
          <cell r="L7" t="str">
            <v>A</v>
          </cell>
        </row>
        <row r="8">
          <cell r="C8" t="str">
            <v>Jason Beierling</v>
          </cell>
          <cell r="D8" t="str">
            <v>Varna</v>
          </cell>
          <cell r="E8">
            <v>2</v>
          </cell>
          <cell r="F8">
            <v>55</v>
          </cell>
          <cell r="G8">
            <v>97</v>
          </cell>
          <cell r="H8">
            <v>10</v>
          </cell>
          <cell r="I8">
            <v>5.5</v>
          </cell>
          <cell r="J8">
            <v>9.6999999999999993</v>
          </cell>
          <cell r="L8" t="str">
            <v>A</v>
          </cell>
        </row>
        <row r="9">
          <cell r="C9" t="str">
            <v>Roger Vaillancourt</v>
          </cell>
          <cell r="D9" t="str">
            <v>Penetangeishene</v>
          </cell>
          <cell r="E9">
            <v>3</v>
          </cell>
          <cell r="F9">
            <v>48</v>
          </cell>
          <cell r="G9">
            <v>98</v>
          </cell>
          <cell r="H9">
            <v>9</v>
          </cell>
          <cell r="I9">
            <v>5.333333333333333</v>
          </cell>
          <cell r="J9">
            <v>10.888888888888889</v>
          </cell>
          <cell r="L9" t="str">
            <v>A</v>
          </cell>
        </row>
        <row r="10">
          <cell r="C10" t="str">
            <v>Nolan Tracey</v>
          </cell>
          <cell r="D10" t="str">
            <v>St. Jacobs</v>
          </cell>
          <cell r="E10">
            <v>1</v>
          </cell>
          <cell r="F10">
            <v>47</v>
          </cell>
          <cell r="G10">
            <v>77</v>
          </cell>
          <cell r="H10">
            <v>9</v>
          </cell>
          <cell r="I10">
            <v>5.2222222222222223</v>
          </cell>
          <cell r="J10">
            <v>8.5555555555555554</v>
          </cell>
          <cell r="L10" t="str">
            <v>A</v>
          </cell>
        </row>
        <row r="11">
          <cell r="C11" t="str">
            <v>Tim Burgess</v>
          </cell>
          <cell r="D11" t="str">
            <v>Oshawa</v>
          </cell>
          <cell r="E11">
            <v>3</v>
          </cell>
          <cell r="F11">
            <v>47</v>
          </cell>
          <cell r="G11">
            <v>75</v>
          </cell>
          <cell r="H11">
            <v>9</v>
          </cell>
          <cell r="I11">
            <v>5.2222222222222223</v>
          </cell>
          <cell r="J11">
            <v>8.3333333333333339</v>
          </cell>
          <cell r="L11" t="str">
            <v>A</v>
          </cell>
        </row>
        <row r="12">
          <cell r="C12" t="str">
            <v>Jeremy Tracey</v>
          </cell>
          <cell r="D12" t="str">
            <v>St. Jacobs</v>
          </cell>
          <cell r="E12">
            <v>1</v>
          </cell>
          <cell r="F12">
            <v>46</v>
          </cell>
          <cell r="G12">
            <v>92</v>
          </cell>
          <cell r="H12">
            <v>9</v>
          </cell>
          <cell r="I12">
            <v>5.1111111111111107</v>
          </cell>
          <cell r="J12">
            <v>10.222222222222221</v>
          </cell>
          <cell r="L12" t="str">
            <v>A</v>
          </cell>
        </row>
        <row r="13">
          <cell r="C13" t="str">
            <v>John Wood</v>
          </cell>
          <cell r="D13" t="str">
            <v>Toronto</v>
          </cell>
          <cell r="E13">
            <v>2</v>
          </cell>
          <cell r="F13">
            <v>49</v>
          </cell>
          <cell r="G13">
            <v>59</v>
          </cell>
          <cell r="H13">
            <v>10</v>
          </cell>
          <cell r="I13">
            <v>4.9000000000000004</v>
          </cell>
          <cell r="J13">
            <v>5.9</v>
          </cell>
          <cell r="L13" t="str">
            <v>A</v>
          </cell>
        </row>
        <row r="14">
          <cell r="C14" t="str">
            <v>Reid Tracey</v>
          </cell>
          <cell r="D14" t="str">
            <v>St. Jacobs</v>
          </cell>
          <cell r="E14">
            <v>1</v>
          </cell>
          <cell r="F14">
            <v>44</v>
          </cell>
          <cell r="G14">
            <v>76</v>
          </cell>
          <cell r="H14">
            <v>9</v>
          </cell>
          <cell r="I14">
            <v>4.8888888888888893</v>
          </cell>
          <cell r="J14">
            <v>8.4444444444444446</v>
          </cell>
          <cell r="L14" t="str">
            <v>A</v>
          </cell>
        </row>
        <row r="15">
          <cell r="C15" t="str">
            <v>Clare Kuepfer</v>
          </cell>
          <cell r="D15" t="str">
            <v>Hanover</v>
          </cell>
          <cell r="E15">
            <v>1</v>
          </cell>
          <cell r="F15">
            <v>48</v>
          </cell>
          <cell r="G15">
            <v>86</v>
          </cell>
          <cell r="H15">
            <v>10</v>
          </cell>
          <cell r="I15">
            <v>4.8</v>
          </cell>
          <cell r="J15">
            <v>8.6</v>
          </cell>
          <cell r="L15" t="str">
            <v>A</v>
          </cell>
        </row>
        <row r="16">
          <cell r="C16" t="str">
            <v>John McFeeters</v>
          </cell>
          <cell r="D16" t="str">
            <v>Oshawa</v>
          </cell>
          <cell r="E16">
            <v>1</v>
          </cell>
          <cell r="F16">
            <v>42</v>
          </cell>
          <cell r="G16">
            <v>52</v>
          </cell>
          <cell r="H16">
            <v>9</v>
          </cell>
          <cell r="I16">
            <v>4.666666666666667</v>
          </cell>
          <cell r="J16">
            <v>5.7777777777777777</v>
          </cell>
          <cell r="L16" t="str">
            <v>B</v>
          </cell>
        </row>
        <row r="17">
          <cell r="C17" t="str">
            <v>Peter Tarle</v>
          </cell>
          <cell r="D17" t="str">
            <v>QRCC</v>
          </cell>
          <cell r="E17">
            <v>1</v>
          </cell>
          <cell r="F17">
            <v>41</v>
          </cell>
          <cell r="G17">
            <v>62</v>
          </cell>
          <cell r="H17">
            <v>9</v>
          </cell>
          <cell r="I17">
            <v>4.5555555555555554</v>
          </cell>
          <cell r="J17">
            <v>6.8888888888888893</v>
          </cell>
          <cell r="L17" t="str">
            <v>B</v>
          </cell>
        </row>
        <row r="18">
          <cell r="C18" t="str">
            <v>Shirley Sager</v>
          </cell>
          <cell r="D18" t="str">
            <v>QRCC</v>
          </cell>
          <cell r="E18">
            <v>2</v>
          </cell>
          <cell r="F18">
            <v>45</v>
          </cell>
          <cell r="G18">
            <v>72</v>
          </cell>
          <cell r="H18">
            <v>10</v>
          </cell>
          <cell r="I18">
            <v>4.5</v>
          </cell>
          <cell r="J18">
            <v>7.2</v>
          </cell>
          <cell r="L18" t="str">
            <v>B</v>
          </cell>
        </row>
        <row r="19">
          <cell r="C19" t="str">
            <v>Doug Gibson</v>
          </cell>
          <cell r="D19" t="str">
            <v>Kingston</v>
          </cell>
          <cell r="E19">
            <v>3</v>
          </cell>
          <cell r="F19">
            <v>40</v>
          </cell>
          <cell r="G19">
            <v>52</v>
          </cell>
          <cell r="H19">
            <v>9</v>
          </cell>
          <cell r="I19">
            <v>4.4444444444444446</v>
          </cell>
          <cell r="J19">
            <v>5.7777777777777777</v>
          </cell>
          <cell r="L19" t="str">
            <v>B</v>
          </cell>
        </row>
        <row r="20">
          <cell r="C20" t="str">
            <v>Wayne Scott</v>
          </cell>
          <cell r="D20" t="str">
            <v>Kingston</v>
          </cell>
          <cell r="E20">
            <v>3</v>
          </cell>
          <cell r="F20">
            <v>44</v>
          </cell>
          <cell r="G20">
            <v>76</v>
          </cell>
          <cell r="H20">
            <v>10</v>
          </cell>
          <cell r="I20">
            <v>4.4000000000000004</v>
          </cell>
          <cell r="J20">
            <v>7.6</v>
          </cell>
          <cell r="L20" t="str">
            <v>B</v>
          </cell>
        </row>
        <row r="21">
          <cell r="C21" t="str">
            <v>Brian Miltenburg</v>
          </cell>
          <cell r="D21" t="str">
            <v>Hamilton</v>
          </cell>
          <cell r="E21">
            <v>1</v>
          </cell>
          <cell r="F21">
            <v>39</v>
          </cell>
          <cell r="G21">
            <v>68</v>
          </cell>
          <cell r="H21">
            <v>9</v>
          </cell>
          <cell r="I21">
            <v>4.333333333333333</v>
          </cell>
          <cell r="J21">
            <v>7.5555555555555554</v>
          </cell>
          <cell r="L21" t="str">
            <v>B</v>
          </cell>
        </row>
        <row r="22">
          <cell r="C22" t="str">
            <v>Eric Miltenburg</v>
          </cell>
          <cell r="D22" t="str">
            <v>Belleville</v>
          </cell>
          <cell r="E22">
            <v>2</v>
          </cell>
          <cell r="F22">
            <v>40</v>
          </cell>
          <cell r="G22">
            <v>58</v>
          </cell>
          <cell r="H22">
            <v>10</v>
          </cell>
          <cell r="I22">
            <v>4</v>
          </cell>
          <cell r="J22">
            <v>5.8</v>
          </cell>
          <cell r="L22" t="str">
            <v>B</v>
          </cell>
        </row>
        <row r="23">
          <cell r="C23" t="str">
            <v>Chris Gorsline</v>
          </cell>
          <cell r="D23" t="str">
            <v>Belleville</v>
          </cell>
          <cell r="E23">
            <v>2</v>
          </cell>
          <cell r="F23">
            <v>39</v>
          </cell>
          <cell r="G23">
            <v>57</v>
          </cell>
          <cell r="H23">
            <v>10</v>
          </cell>
          <cell r="I23">
            <v>3.9</v>
          </cell>
          <cell r="J23">
            <v>5.7</v>
          </cell>
          <cell r="L23" t="str">
            <v>B</v>
          </cell>
        </row>
        <row r="24">
          <cell r="C24" t="str">
            <v>Bev Vaillancourt</v>
          </cell>
          <cell r="D24" t="str">
            <v>Penetangeishene</v>
          </cell>
          <cell r="E24">
            <v>3</v>
          </cell>
          <cell r="F24">
            <v>35</v>
          </cell>
          <cell r="G24">
            <v>66</v>
          </cell>
          <cell r="H24">
            <v>9</v>
          </cell>
          <cell r="I24">
            <v>3.8888888888888888</v>
          </cell>
          <cell r="J24">
            <v>7.333333333333333</v>
          </cell>
          <cell r="L24" t="str">
            <v>B</v>
          </cell>
        </row>
        <row r="25">
          <cell r="C25" t="str">
            <v>Peter Carter</v>
          </cell>
          <cell r="D25" t="str">
            <v>Hanover</v>
          </cell>
          <cell r="E25">
            <v>2</v>
          </cell>
          <cell r="F25">
            <v>37</v>
          </cell>
          <cell r="G25">
            <v>61</v>
          </cell>
          <cell r="H25">
            <v>10</v>
          </cell>
          <cell r="I25">
            <v>3.7</v>
          </cell>
          <cell r="J25">
            <v>8.6</v>
          </cell>
          <cell r="L25" t="str">
            <v>B</v>
          </cell>
        </row>
        <row r="26">
          <cell r="C26" t="str">
            <v>Cathy Kuepfer</v>
          </cell>
          <cell r="D26" t="str">
            <v>Hanover</v>
          </cell>
          <cell r="E26">
            <v>2</v>
          </cell>
          <cell r="F26">
            <v>37</v>
          </cell>
          <cell r="G26">
            <v>62</v>
          </cell>
          <cell r="H26">
            <v>10</v>
          </cell>
          <cell r="I26">
            <v>3.7</v>
          </cell>
          <cell r="J26">
            <v>6.2</v>
          </cell>
          <cell r="L26" t="str">
            <v>B</v>
          </cell>
        </row>
        <row r="27">
          <cell r="C27" t="str">
            <v>Jo-Ann Carter</v>
          </cell>
          <cell r="D27" t="str">
            <v>Hanover</v>
          </cell>
          <cell r="E27">
            <v>2</v>
          </cell>
          <cell r="F27">
            <v>36</v>
          </cell>
          <cell r="G27">
            <v>65</v>
          </cell>
          <cell r="H27">
            <v>10</v>
          </cell>
          <cell r="I27">
            <v>3.6</v>
          </cell>
          <cell r="J27">
            <v>6.5</v>
          </cell>
          <cell r="L27" t="str">
            <v>B</v>
          </cell>
        </row>
        <row r="28">
          <cell r="C28" t="str">
            <v>Barrie Wood</v>
          </cell>
          <cell r="D28" t="str">
            <v>Oshawa</v>
          </cell>
          <cell r="E28">
            <v>1</v>
          </cell>
          <cell r="F28">
            <v>31</v>
          </cell>
          <cell r="G28">
            <v>46</v>
          </cell>
          <cell r="H28">
            <v>9</v>
          </cell>
          <cell r="I28">
            <v>3.4444444444444446</v>
          </cell>
          <cell r="J28">
            <v>5.1111111111111107</v>
          </cell>
          <cell r="L28" t="str">
            <v>C</v>
          </cell>
        </row>
        <row r="29">
          <cell r="C29" t="str">
            <v>Dave Brown</v>
          </cell>
          <cell r="D29" t="str">
            <v>QRCC</v>
          </cell>
          <cell r="E29">
            <v>1</v>
          </cell>
          <cell r="F29">
            <v>30</v>
          </cell>
          <cell r="G29">
            <v>56</v>
          </cell>
          <cell r="H29">
            <v>9</v>
          </cell>
          <cell r="I29">
            <v>3.3333333333333335</v>
          </cell>
          <cell r="J29">
            <v>6.2222222222222223</v>
          </cell>
          <cell r="L29" t="str">
            <v>C</v>
          </cell>
        </row>
        <row r="30">
          <cell r="C30" t="str">
            <v>Maradyn Wood</v>
          </cell>
          <cell r="D30" t="str">
            <v>Oshawa</v>
          </cell>
          <cell r="E30">
            <v>3</v>
          </cell>
          <cell r="F30">
            <v>29</v>
          </cell>
          <cell r="G30">
            <v>50</v>
          </cell>
          <cell r="H30">
            <v>9</v>
          </cell>
          <cell r="I30">
            <v>3.2222222222222223</v>
          </cell>
          <cell r="J30">
            <v>5.5555555555555554</v>
          </cell>
          <cell r="L30" t="str">
            <v>C</v>
          </cell>
        </row>
        <row r="31">
          <cell r="C31" t="str">
            <v>Betty Waite</v>
          </cell>
          <cell r="D31" t="str">
            <v>QRCC</v>
          </cell>
          <cell r="E31">
            <v>3</v>
          </cell>
          <cell r="F31">
            <v>28</v>
          </cell>
          <cell r="G31">
            <v>47</v>
          </cell>
          <cell r="H31">
            <v>9</v>
          </cell>
          <cell r="I31">
            <v>3.1111111111111112</v>
          </cell>
          <cell r="J31">
            <v>5.2222222222222223</v>
          </cell>
          <cell r="L31" t="str">
            <v>C</v>
          </cell>
        </row>
        <row r="32">
          <cell r="C32" t="str">
            <v>Bob Leggett</v>
          </cell>
          <cell r="D32" t="str">
            <v>Kingston</v>
          </cell>
          <cell r="E32">
            <v>3</v>
          </cell>
          <cell r="F32">
            <v>28</v>
          </cell>
          <cell r="G32">
            <v>44</v>
          </cell>
          <cell r="H32">
            <v>9</v>
          </cell>
          <cell r="I32">
            <v>3.1111111111111112</v>
          </cell>
          <cell r="J32">
            <v>4.8888888888888893</v>
          </cell>
          <cell r="L32" t="str">
            <v>C</v>
          </cell>
        </row>
        <row r="33">
          <cell r="C33" t="str">
            <v>Len Chard</v>
          </cell>
          <cell r="D33" t="str">
            <v>QRCC</v>
          </cell>
          <cell r="E33">
            <v>3</v>
          </cell>
          <cell r="F33">
            <v>31</v>
          </cell>
          <cell r="G33">
            <v>64</v>
          </cell>
          <cell r="H33">
            <v>10</v>
          </cell>
          <cell r="I33">
            <v>3.1</v>
          </cell>
          <cell r="J33">
            <v>6.4</v>
          </cell>
          <cell r="L33" t="str">
            <v>C</v>
          </cell>
        </row>
        <row r="34">
          <cell r="C34" t="str">
            <v>Ron Hebden</v>
          </cell>
          <cell r="D34" t="str">
            <v>QRCC</v>
          </cell>
          <cell r="E34">
            <v>1</v>
          </cell>
          <cell r="F34">
            <v>27</v>
          </cell>
          <cell r="G34">
            <v>48</v>
          </cell>
          <cell r="H34">
            <v>9</v>
          </cell>
          <cell r="I34">
            <v>3</v>
          </cell>
          <cell r="J34">
            <v>5.333333333333333</v>
          </cell>
          <cell r="L34" t="str">
            <v>C</v>
          </cell>
        </row>
        <row r="35">
          <cell r="C35" t="str">
            <v>Irene Gibson</v>
          </cell>
          <cell r="D35" t="str">
            <v>Kingston</v>
          </cell>
          <cell r="E35">
            <v>1</v>
          </cell>
          <cell r="F35">
            <v>25</v>
          </cell>
          <cell r="G35">
            <v>52</v>
          </cell>
          <cell r="H35">
            <v>10</v>
          </cell>
          <cell r="I35">
            <v>2.5</v>
          </cell>
          <cell r="J35">
            <v>5.2</v>
          </cell>
          <cell r="L35" t="str">
            <v>C</v>
          </cell>
        </row>
        <row r="36">
          <cell r="C36" t="str">
            <v>Gloria Walsh</v>
          </cell>
          <cell r="D36" t="str">
            <v>Varna</v>
          </cell>
          <cell r="E36">
            <v>3</v>
          </cell>
          <cell r="F36">
            <v>19</v>
          </cell>
          <cell r="G36">
            <v>38</v>
          </cell>
          <cell r="H36">
            <v>9</v>
          </cell>
          <cell r="I36">
            <v>2.1111111111111112</v>
          </cell>
          <cell r="J36">
            <v>4.2222222222222223</v>
          </cell>
          <cell r="L36" t="str">
            <v>C</v>
          </cell>
        </row>
        <row r="37">
          <cell r="C37" t="str">
            <v>Peter Klaassen</v>
          </cell>
          <cell r="D37" t="str">
            <v>QRCC</v>
          </cell>
          <cell r="E37">
            <v>3</v>
          </cell>
          <cell r="F37">
            <v>18</v>
          </cell>
          <cell r="G37">
            <v>37</v>
          </cell>
          <cell r="H37">
            <v>9</v>
          </cell>
          <cell r="I37">
            <v>2</v>
          </cell>
          <cell r="J37">
            <v>4.1111111111111107</v>
          </cell>
          <cell r="L37" t="str">
            <v>C</v>
          </cell>
        </row>
        <row r="38">
          <cell r="C38" t="str">
            <v>Brenda Cochrane</v>
          </cell>
          <cell r="D38" t="str">
            <v>Kingston</v>
          </cell>
          <cell r="E38">
            <v>2</v>
          </cell>
          <cell r="F38">
            <v>19</v>
          </cell>
          <cell r="G38">
            <v>26</v>
          </cell>
          <cell r="H38">
            <v>10</v>
          </cell>
          <cell r="I38">
            <v>1.9</v>
          </cell>
          <cell r="J38">
            <v>2.6</v>
          </cell>
          <cell r="L38" t="str">
            <v>C</v>
          </cell>
        </row>
        <row r="39">
          <cell r="C39" t="str">
            <v>Don Dort</v>
          </cell>
          <cell r="D39" t="str">
            <v>QRCC</v>
          </cell>
          <cell r="E39">
            <v>1</v>
          </cell>
          <cell r="F39">
            <v>6</v>
          </cell>
          <cell r="G39">
            <v>31</v>
          </cell>
          <cell r="H39">
            <v>10</v>
          </cell>
          <cell r="I39">
            <v>0.6</v>
          </cell>
          <cell r="J39">
            <v>3.1</v>
          </cell>
          <cell r="L39" t="str">
            <v>C</v>
          </cell>
        </row>
        <row r="40">
          <cell r="C40" t="str">
            <v>Mercedes Miltenburg</v>
          </cell>
          <cell r="D40" t="str">
            <v>Hamilton</v>
          </cell>
          <cell r="E40">
            <v>2</v>
          </cell>
          <cell r="F40">
            <v>3</v>
          </cell>
          <cell r="G40">
            <v>21</v>
          </cell>
          <cell r="H40">
            <v>10</v>
          </cell>
          <cell r="I40">
            <v>0.3</v>
          </cell>
          <cell r="J40">
            <v>2.1</v>
          </cell>
          <cell r="L40" t="str">
            <v>C</v>
          </cell>
        </row>
        <row r="41">
          <cell r="C41" t="str">
            <v>Robbin Sharpe</v>
          </cell>
          <cell r="D41" t="str">
            <v>QRCC</v>
          </cell>
          <cell r="E41">
            <v>2</v>
          </cell>
          <cell r="F41">
            <v>0</v>
          </cell>
          <cell r="G41">
            <v>0</v>
          </cell>
          <cell r="H41">
            <v>10</v>
          </cell>
          <cell r="I41">
            <v>0</v>
          </cell>
          <cell r="J41">
            <v>0</v>
          </cell>
          <cell r="L41" t="str">
            <v/>
          </cell>
        </row>
      </sheetData>
      <sheetData sheetId="2"/>
      <sheetData sheetId="3">
        <row r="4">
          <cell r="C4" t="str">
            <v>Jason Beierling</v>
          </cell>
          <cell r="D4" t="str">
            <v>Varna</v>
          </cell>
          <cell r="E4" t="str">
            <v>A</v>
          </cell>
          <cell r="F4">
            <v>51</v>
          </cell>
          <cell r="G4">
            <v>118</v>
          </cell>
          <cell r="H4">
            <v>9</v>
          </cell>
          <cell r="I4">
            <v>5.666666666666667</v>
          </cell>
          <cell r="J4">
            <v>13.111111111111111</v>
          </cell>
        </row>
        <row r="5">
          <cell r="C5" t="str">
            <v>Justin Slater</v>
          </cell>
          <cell r="D5" t="str">
            <v>Toronto</v>
          </cell>
          <cell r="E5" t="str">
            <v>A</v>
          </cell>
          <cell r="F5">
            <v>53</v>
          </cell>
          <cell r="G5">
            <v>93</v>
          </cell>
          <cell r="H5">
            <v>10</v>
          </cell>
          <cell r="I5">
            <v>5.3</v>
          </cell>
          <cell r="J5">
            <v>9.3000000000000007</v>
          </cell>
        </row>
        <row r="6">
          <cell r="C6" t="str">
            <v>Andrew Hutchinson</v>
          </cell>
          <cell r="D6" t="str">
            <v>Kitchener</v>
          </cell>
          <cell r="E6" t="str">
            <v>A</v>
          </cell>
          <cell r="F6">
            <v>43</v>
          </cell>
          <cell r="G6">
            <v>99</v>
          </cell>
          <cell r="H6">
            <v>9</v>
          </cell>
          <cell r="I6">
            <v>4.7777777777777777</v>
          </cell>
          <cell r="J6">
            <v>11</v>
          </cell>
        </row>
        <row r="7">
          <cell r="C7" t="str">
            <v>Nathan Walsh</v>
          </cell>
          <cell r="D7" t="str">
            <v>Varna</v>
          </cell>
          <cell r="E7" t="str">
            <v>A</v>
          </cell>
          <cell r="F7">
            <v>47</v>
          </cell>
          <cell r="G7">
            <v>115</v>
          </cell>
          <cell r="H7">
            <v>10</v>
          </cell>
          <cell r="I7">
            <v>4.7</v>
          </cell>
          <cell r="J7">
            <v>11.5</v>
          </cell>
        </row>
        <row r="8">
          <cell r="C8" t="str">
            <v>Jeremy Tracey</v>
          </cell>
          <cell r="D8" t="str">
            <v>St. Jacobs</v>
          </cell>
          <cell r="E8" t="str">
            <v>A</v>
          </cell>
          <cell r="F8">
            <v>41</v>
          </cell>
          <cell r="G8">
            <v>90</v>
          </cell>
          <cell r="H8">
            <v>9</v>
          </cell>
          <cell r="I8">
            <v>4.5555555555555554</v>
          </cell>
          <cell r="J8">
            <v>10</v>
          </cell>
        </row>
        <row r="9">
          <cell r="C9" t="str">
            <v>Fred Slater</v>
          </cell>
          <cell r="D9" t="str">
            <v>Toronto</v>
          </cell>
          <cell r="E9" t="str">
            <v>A</v>
          </cell>
          <cell r="F9">
            <v>45</v>
          </cell>
          <cell r="G9">
            <v>113</v>
          </cell>
          <cell r="H9">
            <v>10</v>
          </cell>
          <cell r="I9">
            <v>4.5</v>
          </cell>
          <cell r="J9">
            <v>11.3</v>
          </cell>
        </row>
        <row r="10">
          <cell r="C10" t="str">
            <v>Ray Beierling</v>
          </cell>
          <cell r="D10" t="str">
            <v>Varna</v>
          </cell>
          <cell r="E10" t="str">
            <v>A</v>
          </cell>
          <cell r="F10">
            <v>38</v>
          </cell>
          <cell r="G10">
            <v>105</v>
          </cell>
          <cell r="H10">
            <v>9</v>
          </cell>
          <cell r="I10">
            <v>4.2222222222222223</v>
          </cell>
          <cell r="J10">
            <v>11.666666666666666</v>
          </cell>
        </row>
        <row r="11">
          <cell r="C11" t="str">
            <v>Reid Tracey</v>
          </cell>
          <cell r="D11" t="str">
            <v>St. Jacobs</v>
          </cell>
          <cell r="E11" t="str">
            <v>A</v>
          </cell>
          <cell r="F11">
            <v>35</v>
          </cell>
          <cell r="G11">
            <v>74</v>
          </cell>
          <cell r="H11">
            <v>9</v>
          </cell>
          <cell r="I11">
            <v>3.8888888888888888</v>
          </cell>
          <cell r="J11">
            <v>8.2222222222222214</v>
          </cell>
        </row>
        <row r="12">
          <cell r="C12" t="str">
            <v>Roger Vaillancourt</v>
          </cell>
          <cell r="D12" t="str">
            <v>Penetangeishene</v>
          </cell>
          <cell r="E12" t="str">
            <v>A</v>
          </cell>
          <cell r="F12">
            <v>30</v>
          </cell>
          <cell r="G12">
            <v>67</v>
          </cell>
          <cell r="H12">
            <v>9</v>
          </cell>
          <cell r="I12">
            <v>3.3333333333333335</v>
          </cell>
          <cell r="J12">
            <v>7.4444444444444446</v>
          </cell>
        </row>
        <row r="13">
          <cell r="C13" t="str">
            <v>John Wood</v>
          </cell>
          <cell r="D13" t="str">
            <v>Toronto</v>
          </cell>
          <cell r="E13" t="str">
            <v>A</v>
          </cell>
          <cell r="F13">
            <v>28</v>
          </cell>
          <cell r="G13">
            <v>60</v>
          </cell>
          <cell r="H13">
            <v>9</v>
          </cell>
          <cell r="I13">
            <v>3.1111111111111112</v>
          </cell>
          <cell r="J13">
            <v>6.666666666666667</v>
          </cell>
        </row>
        <row r="14">
          <cell r="C14" t="str">
            <v>Tim Burgess</v>
          </cell>
          <cell r="D14" t="str">
            <v>Oshawa</v>
          </cell>
          <cell r="E14" t="str">
            <v>A</v>
          </cell>
          <cell r="F14">
            <v>26</v>
          </cell>
          <cell r="G14">
            <v>82</v>
          </cell>
          <cell r="H14">
            <v>9</v>
          </cell>
          <cell r="I14">
            <v>2.8888888888888888</v>
          </cell>
          <cell r="J14">
            <v>9.1111111111111107</v>
          </cell>
        </row>
        <row r="15">
          <cell r="C15" t="str">
            <v>Clare Kuepfer</v>
          </cell>
          <cell r="D15" t="str">
            <v>Hanover</v>
          </cell>
          <cell r="E15" t="str">
            <v>A</v>
          </cell>
          <cell r="F15">
            <v>23</v>
          </cell>
          <cell r="G15">
            <v>78</v>
          </cell>
          <cell r="H15">
            <v>9</v>
          </cell>
          <cell r="I15">
            <v>2.5555555555555554</v>
          </cell>
          <cell r="J15">
            <v>8.6666666666666661</v>
          </cell>
        </row>
        <row r="16">
          <cell r="C16" t="str">
            <v>Nolan Tracey</v>
          </cell>
          <cell r="D16" t="str">
            <v>St. Jacobs</v>
          </cell>
          <cell r="E16" t="str">
            <v>A</v>
          </cell>
          <cell r="F16">
            <v>22</v>
          </cell>
          <cell r="G16">
            <v>71</v>
          </cell>
          <cell r="H16">
            <v>9</v>
          </cell>
          <cell r="I16">
            <v>2.4444444444444446</v>
          </cell>
          <cell r="J16">
            <v>7.8888888888888893</v>
          </cell>
        </row>
        <row r="17">
          <cell r="C17" t="str">
            <v>Eric Miltenburg</v>
          </cell>
          <cell r="D17" t="str">
            <v>Belleville</v>
          </cell>
          <cell r="E17" t="str">
            <v>B</v>
          </cell>
          <cell r="F17">
            <v>53</v>
          </cell>
          <cell r="G17">
            <v>63</v>
          </cell>
          <cell r="H17">
            <v>10</v>
          </cell>
          <cell r="I17">
            <v>5.3</v>
          </cell>
          <cell r="J17">
            <v>6.3</v>
          </cell>
        </row>
        <row r="18">
          <cell r="C18" t="str">
            <v>Peter Tarle</v>
          </cell>
          <cell r="D18" t="str">
            <v>QRCC</v>
          </cell>
          <cell r="E18" t="str">
            <v>B</v>
          </cell>
          <cell r="F18">
            <v>51</v>
          </cell>
          <cell r="G18">
            <v>78</v>
          </cell>
          <cell r="H18">
            <v>10</v>
          </cell>
          <cell r="I18">
            <v>5.0999999999999996</v>
          </cell>
          <cell r="J18">
            <v>7.8</v>
          </cell>
        </row>
        <row r="19">
          <cell r="C19" t="str">
            <v>Chris Gorsline</v>
          </cell>
          <cell r="D19" t="str">
            <v>Belleville</v>
          </cell>
          <cell r="E19" t="str">
            <v>B</v>
          </cell>
          <cell r="F19">
            <v>49</v>
          </cell>
          <cell r="G19">
            <v>60</v>
          </cell>
          <cell r="H19">
            <v>10</v>
          </cell>
          <cell r="I19">
            <v>4.9000000000000004</v>
          </cell>
          <cell r="J19">
            <v>6</v>
          </cell>
        </row>
        <row r="20">
          <cell r="C20" t="str">
            <v>John McFeeters</v>
          </cell>
          <cell r="D20" t="str">
            <v>Oshawa</v>
          </cell>
          <cell r="E20" t="str">
            <v>B</v>
          </cell>
          <cell r="F20">
            <v>43</v>
          </cell>
          <cell r="G20">
            <v>68</v>
          </cell>
          <cell r="H20">
            <v>10</v>
          </cell>
          <cell r="I20">
            <v>4.3</v>
          </cell>
          <cell r="J20">
            <v>6.8</v>
          </cell>
        </row>
        <row r="21">
          <cell r="C21" t="str">
            <v>Brian Miltenburg</v>
          </cell>
          <cell r="D21" t="str">
            <v>Hamilton</v>
          </cell>
          <cell r="E21" t="str">
            <v>B</v>
          </cell>
          <cell r="F21">
            <v>41</v>
          </cell>
          <cell r="G21">
            <v>54</v>
          </cell>
          <cell r="H21">
            <v>10</v>
          </cell>
          <cell r="I21">
            <v>4.0999999999999996</v>
          </cell>
          <cell r="J21">
            <v>5.4</v>
          </cell>
        </row>
        <row r="22">
          <cell r="C22" t="str">
            <v>Doug Gibson</v>
          </cell>
          <cell r="D22" t="str">
            <v>Kingston</v>
          </cell>
          <cell r="E22" t="str">
            <v>B</v>
          </cell>
          <cell r="F22">
            <v>39</v>
          </cell>
          <cell r="G22">
            <v>54</v>
          </cell>
          <cell r="H22">
            <v>10</v>
          </cell>
          <cell r="I22">
            <v>3.9</v>
          </cell>
          <cell r="J22">
            <v>5.4</v>
          </cell>
        </row>
        <row r="23">
          <cell r="C23" t="str">
            <v>Wayne Scott</v>
          </cell>
          <cell r="D23" t="str">
            <v>Kingston</v>
          </cell>
          <cell r="E23" t="str">
            <v>B</v>
          </cell>
          <cell r="F23">
            <v>36</v>
          </cell>
          <cell r="G23">
            <v>65</v>
          </cell>
          <cell r="H23">
            <v>10</v>
          </cell>
          <cell r="I23">
            <v>3.6</v>
          </cell>
          <cell r="J23">
            <v>6.5</v>
          </cell>
        </row>
        <row r="24">
          <cell r="C24" t="str">
            <v>Bev Vaillancourt</v>
          </cell>
          <cell r="D24" t="str">
            <v>Penetangeishene</v>
          </cell>
          <cell r="E24" t="str">
            <v>B</v>
          </cell>
          <cell r="F24">
            <v>36</v>
          </cell>
          <cell r="G24">
            <v>59</v>
          </cell>
          <cell r="H24">
            <v>10</v>
          </cell>
          <cell r="I24">
            <v>3.6</v>
          </cell>
          <cell r="J24">
            <v>5.9</v>
          </cell>
        </row>
        <row r="25">
          <cell r="C25" t="str">
            <v>Shirley Sager</v>
          </cell>
          <cell r="D25" t="str">
            <v>QRCC</v>
          </cell>
          <cell r="E25" t="str">
            <v>B</v>
          </cell>
          <cell r="F25">
            <v>35</v>
          </cell>
          <cell r="G25">
            <v>52</v>
          </cell>
          <cell r="H25">
            <v>10</v>
          </cell>
          <cell r="I25">
            <v>3.5</v>
          </cell>
          <cell r="J25">
            <v>5.2</v>
          </cell>
        </row>
        <row r="26">
          <cell r="C26" t="str">
            <v>Peter Carter</v>
          </cell>
          <cell r="D26" t="str">
            <v>Hanover</v>
          </cell>
          <cell r="E26" t="str">
            <v>B</v>
          </cell>
          <cell r="F26">
            <v>34</v>
          </cell>
          <cell r="G26">
            <v>49</v>
          </cell>
          <cell r="H26">
            <v>10</v>
          </cell>
          <cell r="I26">
            <v>3.4</v>
          </cell>
          <cell r="J26">
            <v>4.9000000000000004</v>
          </cell>
        </row>
        <row r="27">
          <cell r="C27" t="str">
            <v>Jo-Ann Carter</v>
          </cell>
          <cell r="D27" t="str">
            <v>Hanover</v>
          </cell>
          <cell r="E27" t="str">
            <v>B</v>
          </cell>
          <cell r="F27">
            <v>32</v>
          </cell>
          <cell r="G27">
            <v>63</v>
          </cell>
          <cell r="H27">
            <v>10</v>
          </cell>
          <cell r="I27">
            <v>3.2</v>
          </cell>
          <cell r="J27">
            <v>6.3</v>
          </cell>
        </row>
        <row r="28">
          <cell r="C28" t="str">
            <v>Cathy Kuepfer</v>
          </cell>
          <cell r="D28" t="str">
            <v>Hanover</v>
          </cell>
          <cell r="E28" t="str">
            <v>B</v>
          </cell>
          <cell r="F28">
            <v>31</v>
          </cell>
          <cell r="G28">
            <v>52</v>
          </cell>
          <cell r="H28">
            <v>10</v>
          </cell>
          <cell r="I28">
            <v>3.1</v>
          </cell>
          <cell r="J28">
            <v>5.2</v>
          </cell>
        </row>
        <row r="29">
          <cell r="C29" t="str">
            <v>Len Chard</v>
          </cell>
          <cell r="D29" t="str">
            <v>QRCC</v>
          </cell>
          <cell r="E29" t="str">
            <v>C</v>
          </cell>
          <cell r="F29">
            <v>51</v>
          </cell>
          <cell r="G29">
            <v>63</v>
          </cell>
          <cell r="H29">
            <v>9</v>
          </cell>
          <cell r="I29">
            <v>5.666666666666667</v>
          </cell>
          <cell r="J29">
            <v>7</v>
          </cell>
        </row>
        <row r="30">
          <cell r="C30" t="str">
            <v>Bob Leggett</v>
          </cell>
          <cell r="D30" t="str">
            <v>Kingston</v>
          </cell>
          <cell r="E30" t="str">
            <v>C</v>
          </cell>
          <cell r="F30">
            <v>49</v>
          </cell>
          <cell r="G30">
            <v>44</v>
          </cell>
          <cell r="H30">
            <v>9</v>
          </cell>
          <cell r="I30">
            <v>5.4444444444444446</v>
          </cell>
          <cell r="J30">
            <v>4.8888888888888893</v>
          </cell>
        </row>
        <row r="31">
          <cell r="C31" t="str">
            <v>Peter Klaassen</v>
          </cell>
          <cell r="D31" t="str">
            <v>QRCC</v>
          </cell>
          <cell r="E31" t="str">
            <v>C</v>
          </cell>
          <cell r="F31">
            <v>45</v>
          </cell>
          <cell r="G31">
            <v>51</v>
          </cell>
          <cell r="H31">
            <v>9</v>
          </cell>
          <cell r="I31">
            <v>5</v>
          </cell>
          <cell r="J31">
            <v>5.666666666666667</v>
          </cell>
        </row>
        <row r="32">
          <cell r="C32" t="str">
            <v>Maradyn Wood</v>
          </cell>
          <cell r="D32" t="str">
            <v>Oshawa</v>
          </cell>
          <cell r="E32" t="str">
            <v>C</v>
          </cell>
          <cell r="F32">
            <v>48</v>
          </cell>
          <cell r="G32">
            <v>72</v>
          </cell>
          <cell r="H32">
            <v>10</v>
          </cell>
          <cell r="I32">
            <v>4.8</v>
          </cell>
          <cell r="J32">
            <v>7.2</v>
          </cell>
        </row>
        <row r="33">
          <cell r="C33" t="str">
            <v>Dave Brown</v>
          </cell>
          <cell r="D33" t="str">
            <v>QRCC</v>
          </cell>
          <cell r="E33" t="str">
            <v>C</v>
          </cell>
          <cell r="F33">
            <v>39</v>
          </cell>
          <cell r="G33">
            <v>55</v>
          </cell>
          <cell r="H33">
            <v>9</v>
          </cell>
          <cell r="I33">
            <v>4.333333333333333</v>
          </cell>
          <cell r="J33">
            <v>6.1111111111111107</v>
          </cell>
        </row>
        <row r="34">
          <cell r="C34" t="str">
            <v>Irene Gibson</v>
          </cell>
          <cell r="D34" t="str">
            <v>Kingston</v>
          </cell>
          <cell r="E34" t="str">
            <v>C</v>
          </cell>
          <cell r="F34">
            <v>39</v>
          </cell>
          <cell r="G34">
            <v>43</v>
          </cell>
          <cell r="H34">
            <v>9</v>
          </cell>
          <cell r="I34">
            <v>4.333333333333333</v>
          </cell>
          <cell r="J34">
            <v>4.7777777777777777</v>
          </cell>
        </row>
        <row r="35">
          <cell r="C35" t="str">
            <v>Betty Waite</v>
          </cell>
          <cell r="D35" t="str">
            <v>QRCC</v>
          </cell>
          <cell r="E35" t="str">
            <v>C</v>
          </cell>
          <cell r="F35">
            <v>36</v>
          </cell>
          <cell r="G35">
            <v>43</v>
          </cell>
          <cell r="H35">
            <v>9</v>
          </cell>
          <cell r="I35">
            <v>4</v>
          </cell>
          <cell r="J35">
            <v>4.7777777777777777</v>
          </cell>
        </row>
        <row r="36">
          <cell r="C36" t="str">
            <v>Gloria Walsh</v>
          </cell>
          <cell r="D36" t="str">
            <v>Varna</v>
          </cell>
          <cell r="E36" t="str">
            <v>C</v>
          </cell>
          <cell r="F36">
            <v>35</v>
          </cell>
          <cell r="G36">
            <v>42</v>
          </cell>
          <cell r="H36">
            <v>9</v>
          </cell>
          <cell r="I36">
            <v>3.8888888888888888</v>
          </cell>
          <cell r="J36">
            <v>4.666666666666667</v>
          </cell>
        </row>
        <row r="37">
          <cell r="C37" t="str">
            <v>Barrie Wood</v>
          </cell>
          <cell r="D37" t="str">
            <v>Oshawa</v>
          </cell>
          <cell r="E37" t="str">
            <v>C</v>
          </cell>
          <cell r="F37">
            <v>38</v>
          </cell>
          <cell r="G37">
            <v>39</v>
          </cell>
          <cell r="H37">
            <v>10</v>
          </cell>
          <cell r="I37">
            <v>3.8</v>
          </cell>
          <cell r="J37">
            <v>3.9</v>
          </cell>
        </row>
        <row r="38">
          <cell r="C38" t="str">
            <v>Ron Hebden</v>
          </cell>
          <cell r="D38" t="str">
            <v>QRCC</v>
          </cell>
          <cell r="E38" t="str">
            <v>C</v>
          </cell>
          <cell r="F38">
            <v>31</v>
          </cell>
          <cell r="G38">
            <v>59</v>
          </cell>
          <cell r="H38">
            <v>9</v>
          </cell>
          <cell r="I38">
            <v>3.4444444444444446</v>
          </cell>
          <cell r="J38">
            <v>6.5555555555555554</v>
          </cell>
        </row>
        <row r="39">
          <cell r="C39" t="str">
            <v>Don Dort</v>
          </cell>
          <cell r="D39" t="str">
            <v>QRCC</v>
          </cell>
          <cell r="E39" t="str">
            <v>C</v>
          </cell>
          <cell r="F39">
            <v>28</v>
          </cell>
          <cell r="G39">
            <v>36</v>
          </cell>
          <cell r="H39">
            <v>9</v>
          </cell>
          <cell r="I39">
            <v>3.1111111111111112</v>
          </cell>
          <cell r="J39">
            <v>4</v>
          </cell>
        </row>
        <row r="40">
          <cell r="C40" t="str">
            <v>Mercedes Miltenburg</v>
          </cell>
          <cell r="D40" t="str">
            <v>Hamilton</v>
          </cell>
          <cell r="E40" t="str">
            <v>C</v>
          </cell>
          <cell r="F40">
            <v>26</v>
          </cell>
          <cell r="G40">
            <v>39</v>
          </cell>
          <cell r="H40">
            <v>9</v>
          </cell>
          <cell r="I40">
            <v>2.8888888888888888</v>
          </cell>
          <cell r="J40">
            <v>4.333333333333333</v>
          </cell>
        </row>
        <row r="41">
          <cell r="C41" t="str">
            <v>Brenda Cochrane</v>
          </cell>
          <cell r="D41" t="str">
            <v>Kingston</v>
          </cell>
          <cell r="E41" t="str">
            <v>C</v>
          </cell>
          <cell r="F41">
            <v>17</v>
          </cell>
          <cell r="G41">
            <v>29</v>
          </cell>
          <cell r="H41">
            <v>9</v>
          </cell>
          <cell r="I41">
            <v>1.8888888888888888</v>
          </cell>
          <cell r="J41">
            <v>3.2222222222222223</v>
          </cell>
        </row>
        <row r="42">
          <cell r="C42" t="str">
            <v/>
          </cell>
          <cell r="D42" t="str">
            <v/>
          </cell>
          <cell r="E42" t="str">
            <v>X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</row>
        <row r="43">
          <cell r="C43" t="str">
            <v/>
          </cell>
          <cell r="D43" t="str">
            <v/>
          </cell>
          <cell r="E43" t="str">
            <v>X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</row>
        <row r="44">
          <cell r="C44" t="str">
            <v/>
          </cell>
          <cell r="D44" t="str">
            <v/>
          </cell>
          <cell r="E44" t="str">
            <v>X</v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</row>
        <row r="45">
          <cell r="C45" t="str">
            <v/>
          </cell>
          <cell r="D45" t="str">
            <v/>
          </cell>
          <cell r="E45" t="str">
            <v>X</v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</row>
        <row r="46">
          <cell r="C46" t="str">
            <v/>
          </cell>
          <cell r="D46" t="str">
            <v/>
          </cell>
          <cell r="E46" t="str">
            <v>X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</row>
        <row r="47">
          <cell r="C47" t="str">
            <v/>
          </cell>
          <cell r="D47" t="str">
            <v/>
          </cell>
          <cell r="E47" t="str">
            <v>X</v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</row>
        <row r="48">
          <cell r="C48" t="str">
            <v/>
          </cell>
          <cell r="D48" t="str">
            <v/>
          </cell>
          <cell r="E48" t="str">
            <v>X</v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C49" t="str">
            <v/>
          </cell>
          <cell r="D49" t="str">
            <v/>
          </cell>
          <cell r="E49" t="str">
            <v>X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C50" t="str">
            <v/>
          </cell>
          <cell r="D50" t="str">
            <v/>
          </cell>
          <cell r="E50" t="str">
            <v>X</v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>X</v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>X</v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02"/>
  <sheetViews>
    <sheetView zoomScale="80" zoomScaleNormal="80" zoomScalePageLayoutView="80" workbookViewId="0">
      <selection sqref="A1:XFD1048576"/>
    </sheetView>
  </sheetViews>
  <sheetFormatPr baseColWidth="10" defaultColWidth="15.5" defaultRowHeight="15" x14ac:dyDescent="0"/>
  <cols>
    <col min="1" max="1" width="7.5" style="29" customWidth="1"/>
    <col min="2" max="2" width="28.1640625" style="29" customWidth="1"/>
    <col min="3" max="3" width="22" style="29" customWidth="1"/>
    <col min="4" max="4" width="11.5" style="29" customWidth="1"/>
    <col min="5" max="5" width="9.33203125" style="29" customWidth="1"/>
    <col min="6" max="6" width="9" style="29" customWidth="1"/>
    <col min="7" max="7" width="17.83203125" style="29" customWidth="1"/>
    <col min="8" max="8" width="13.33203125" style="29" customWidth="1"/>
    <col min="9" max="9" width="9.5" style="29" customWidth="1"/>
    <col min="10" max="10" width="18.33203125" style="29" customWidth="1"/>
    <col min="11" max="11" width="13" style="29" customWidth="1"/>
    <col min="12" max="12" width="12.83203125" style="29" customWidth="1"/>
    <col min="13" max="13" width="15.5" style="29" customWidth="1"/>
    <col min="14" max="14" width="2.5" style="29" customWidth="1"/>
    <col min="15" max="15" width="9.5" style="29" customWidth="1"/>
    <col min="16" max="16" width="6.83203125" style="29" customWidth="1"/>
    <col min="17" max="17" width="3" style="29" customWidth="1"/>
    <col min="18" max="18" width="10.6640625" style="29" customWidth="1"/>
    <col min="19" max="19" width="24.33203125" style="29" customWidth="1"/>
    <col min="20" max="20" width="14" style="58" customWidth="1"/>
    <col min="21" max="16384" width="15.5" style="29"/>
  </cols>
  <sheetData>
    <row r="1" spans="1:26" ht="23">
      <c r="B1" s="50" t="s">
        <v>335</v>
      </c>
      <c r="E1" s="51"/>
      <c r="F1" s="51"/>
      <c r="G1" s="51"/>
      <c r="H1" s="51"/>
      <c r="I1" s="51"/>
      <c r="J1" s="51"/>
      <c r="K1" s="51"/>
      <c r="L1" s="51"/>
      <c r="M1" s="51"/>
      <c r="O1" s="51"/>
      <c r="T1" s="52"/>
      <c r="U1" s="51"/>
    </row>
    <row r="2" spans="1:26" ht="23.25" customHeight="1">
      <c r="B2" s="53" t="s">
        <v>40</v>
      </c>
      <c r="G2" s="54" t="s">
        <v>41</v>
      </c>
      <c r="H2" s="54"/>
      <c r="J2" s="54" t="s">
        <v>42</v>
      </c>
      <c r="K2" s="54"/>
      <c r="L2" s="54"/>
      <c r="M2" s="55"/>
      <c r="O2" s="51"/>
      <c r="Q2" s="51"/>
      <c r="R2" s="54"/>
      <c r="T2" s="56"/>
      <c r="U2" s="51"/>
    </row>
    <row r="3" spans="1:26" ht="23.25" customHeight="1" thickBot="1">
      <c r="B3" s="57"/>
      <c r="E3" s="54" t="s">
        <v>58</v>
      </c>
      <c r="F3" s="54" t="s">
        <v>57</v>
      </c>
      <c r="G3" s="54" t="s">
        <v>57</v>
      </c>
      <c r="H3" s="54" t="s">
        <v>57</v>
      </c>
      <c r="I3" s="54" t="s">
        <v>58</v>
      </c>
      <c r="J3" s="54" t="s">
        <v>57</v>
      </c>
      <c r="K3" s="54" t="s">
        <v>57</v>
      </c>
      <c r="L3" s="54" t="s">
        <v>57</v>
      </c>
      <c r="M3" s="54" t="s">
        <v>57</v>
      </c>
      <c r="O3" s="51"/>
      <c r="Q3" s="51"/>
      <c r="U3" s="51"/>
    </row>
    <row r="4" spans="1:26" s="51" customFormat="1" ht="23.25" customHeight="1" thickTop="1" thickBot="1">
      <c r="A4" s="59" t="s">
        <v>12</v>
      </c>
      <c r="B4" s="59" t="s">
        <v>26</v>
      </c>
      <c r="C4" s="60" t="s">
        <v>13</v>
      </c>
      <c r="D4" s="59" t="s">
        <v>14</v>
      </c>
      <c r="E4" s="59" t="s">
        <v>43</v>
      </c>
      <c r="F4" s="59" t="s">
        <v>43</v>
      </c>
      <c r="G4" s="59" t="s">
        <v>75</v>
      </c>
      <c r="H4" s="59" t="s">
        <v>44</v>
      </c>
      <c r="I4" s="59" t="s">
        <v>59</v>
      </c>
      <c r="J4" s="59" t="s">
        <v>23</v>
      </c>
      <c r="K4" s="59" t="s">
        <v>21</v>
      </c>
      <c r="L4" s="59" t="s">
        <v>15</v>
      </c>
      <c r="M4" s="59" t="s">
        <v>60</v>
      </c>
      <c r="N4" s="61"/>
      <c r="O4" s="59" t="s">
        <v>0</v>
      </c>
      <c r="P4" s="59" t="s">
        <v>35</v>
      </c>
      <c r="Q4" s="54"/>
      <c r="R4" s="59" t="s">
        <v>12</v>
      </c>
      <c r="S4" s="59" t="s">
        <v>26</v>
      </c>
      <c r="T4" s="62" t="s">
        <v>35</v>
      </c>
    </row>
    <row r="5" spans="1:26" s="51" customFormat="1" ht="18.75" customHeight="1" thickTop="1" thickBot="1">
      <c r="A5" s="63">
        <v>1</v>
      </c>
      <c r="B5" s="64" t="s">
        <v>7</v>
      </c>
      <c r="C5" s="65" t="s">
        <v>17</v>
      </c>
      <c r="D5" s="66">
        <f t="shared" ref="D5:D68" si="0">COUNT(E5:M5)</f>
        <v>7</v>
      </c>
      <c r="E5" s="67">
        <v>38</v>
      </c>
      <c r="F5" s="20">
        <v>50</v>
      </c>
      <c r="G5" s="67">
        <v>50</v>
      </c>
      <c r="H5" s="67">
        <v>50</v>
      </c>
      <c r="I5" s="67">
        <v>47</v>
      </c>
      <c r="J5" s="67"/>
      <c r="K5" s="67">
        <v>50</v>
      </c>
      <c r="L5" s="67"/>
      <c r="M5" s="68">
        <v>40</v>
      </c>
      <c r="N5" s="54"/>
      <c r="O5" s="69">
        <f t="shared" ref="O5:O30" si="1">LARGE(E5:M5,1)+LARGE(E5:M5,2)+LARGE(E5:M5,3)+LARGE(E5:M5,4)</f>
        <v>200</v>
      </c>
      <c r="P5" s="70">
        <f t="shared" ref="P5:P68" si="2">SUM(E5:M5)/D5</f>
        <v>46.428571428571431</v>
      </c>
      <c r="Q5" s="71"/>
      <c r="R5" s="72">
        <v>1</v>
      </c>
      <c r="S5" s="73" t="s">
        <v>7</v>
      </c>
      <c r="T5" s="74">
        <f>LARGE($P5:$P25,R5)</f>
        <v>46.428571428571431</v>
      </c>
      <c r="W5" s="75"/>
    </row>
    <row r="6" spans="1:26" s="51" customFormat="1" ht="18.75" customHeight="1" thickTop="1" thickBot="1">
      <c r="A6" s="63">
        <v>2</v>
      </c>
      <c r="B6" s="76" t="s">
        <v>2</v>
      </c>
      <c r="C6" s="65" t="s">
        <v>15</v>
      </c>
      <c r="D6" s="66">
        <f t="shared" si="0"/>
        <v>9</v>
      </c>
      <c r="E6" s="83">
        <v>50</v>
      </c>
      <c r="F6" s="84">
        <v>45</v>
      </c>
      <c r="G6" s="83">
        <v>38</v>
      </c>
      <c r="H6" s="83">
        <v>39</v>
      </c>
      <c r="I6" s="83">
        <v>50</v>
      </c>
      <c r="J6" s="83">
        <v>47</v>
      </c>
      <c r="K6" s="83">
        <v>41</v>
      </c>
      <c r="L6" s="83">
        <v>43</v>
      </c>
      <c r="M6" s="68">
        <v>43</v>
      </c>
      <c r="N6" s="54"/>
      <c r="O6" s="69">
        <f t="shared" si="1"/>
        <v>192</v>
      </c>
      <c r="P6" s="70">
        <f t="shared" si="2"/>
        <v>44</v>
      </c>
      <c r="Q6" s="71"/>
      <c r="R6" s="72">
        <v>2</v>
      </c>
      <c r="S6" s="79" t="s">
        <v>106</v>
      </c>
      <c r="T6" s="74">
        <f>LARGE($P5:$P25,R6)</f>
        <v>45.571428571428569</v>
      </c>
      <c r="W6" s="75"/>
    </row>
    <row r="7" spans="1:26" s="51" customFormat="1" ht="18.75" customHeight="1" thickTop="1" thickBot="1">
      <c r="A7" s="80">
        <v>3</v>
      </c>
      <c r="B7" s="76" t="s">
        <v>5</v>
      </c>
      <c r="C7" s="81" t="s">
        <v>16</v>
      </c>
      <c r="D7" s="66">
        <f t="shared" si="0"/>
        <v>7</v>
      </c>
      <c r="E7" s="77">
        <v>50</v>
      </c>
      <c r="F7" s="339">
        <v>43</v>
      </c>
      <c r="G7" s="77"/>
      <c r="H7" s="77">
        <v>47</v>
      </c>
      <c r="I7" s="77">
        <v>50</v>
      </c>
      <c r="J7" s="77"/>
      <c r="K7" s="77">
        <v>40</v>
      </c>
      <c r="L7" s="77">
        <v>39</v>
      </c>
      <c r="M7" s="78">
        <v>37</v>
      </c>
      <c r="N7" s="54"/>
      <c r="O7" s="69">
        <f t="shared" si="1"/>
        <v>190</v>
      </c>
      <c r="P7" s="70">
        <f t="shared" si="2"/>
        <v>43.714285714285715</v>
      </c>
      <c r="Q7" s="71"/>
      <c r="R7" s="72">
        <v>3</v>
      </c>
      <c r="S7" s="82" t="s">
        <v>2</v>
      </c>
      <c r="T7" s="74">
        <f>LARGE($P5:$P25,R7)</f>
        <v>44</v>
      </c>
      <c r="W7" s="75"/>
    </row>
    <row r="8" spans="1:26" s="51" customFormat="1" ht="18.75" customHeight="1" thickTop="1" thickBot="1">
      <c r="A8" s="63">
        <v>4</v>
      </c>
      <c r="B8" s="76" t="s">
        <v>106</v>
      </c>
      <c r="C8" s="65" t="s">
        <v>16</v>
      </c>
      <c r="D8" s="66">
        <f t="shared" si="0"/>
        <v>7</v>
      </c>
      <c r="E8" s="91"/>
      <c r="F8" s="85">
        <v>41</v>
      </c>
      <c r="G8" s="91">
        <v>45</v>
      </c>
      <c r="H8" s="91">
        <v>45</v>
      </c>
      <c r="I8" s="91">
        <v>43</v>
      </c>
      <c r="J8" s="91">
        <v>50</v>
      </c>
      <c r="K8" s="91"/>
      <c r="L8" s="91">
        <v>50</v>
      </c>
      <c r="M8" s="68">
        <v>45</v>
      </c>
      <c r="N8" s="54"/>
      <c r="O8" s="69">
        <f t="shared" si="1"/>
        <v>190</v>
      </c>
      <c r="P8" s="70">
        <f t="shared" si="2"/>
        <v>45.571428571428569</v>
      </c>
      <c r="Q8" s="71"/>
      <c r="R8" s="72">
        <v>4</v>
      </c>
      <c r="S8" s="79" t="s">
        <v>5</v>
      </c>
      <c r="T8" s="74">
        <f>LARGE($P5:$P25,R8)</f>
        <v>43.714285714285715</v>
      </c>
      <c r="W8" s="75"/>
    </row>
    <row r="9" spans="1:26" s="51" customFormat="1" ht="18.75" customHeight="1" thickTop="1" thickBot="1">
      <c r="A9" s="63">
        <v>5</v>
      </c>
      <c r="B9" s="76" t="s">
        <v>39</v>
      </c>
      <c r="C9" s="65" t="s">
        <v>45</v>
      </c>
      <c r="D9" s="66">
        <f t="shared" si="0"/>
        <v>7</v>
      </c>
      <c r="E9" s="123">
        <v>47</v>
      </c>
      <c r="F9" s="85">
        <v>38</v>
      </c>
      <c r="G9" s="123">
        <v>47</v>
      </c>
      <c r="H9" s="123"/>
      <c r="I9" s="123">
        <v>45</v>
      </c>
      <c r="J9" s="123"/>
      <c r="K9" s="123">
        <v>47</v>
      </c>
      <c r="L9" s="123">
        <v>41</v>
      </c>
      <c r="M9" s="86">
        <v>34</v>
      </c>
      <c r="N9" s="54"/>
      <c r="O9" s="69">
        <f t="shared" si="1"/>
        <v>186</v>
      </c>
      <c r="P9" s="70">
        <f t="shared" si="2"/>
        <v>42.714285714285715</v>
      </c>
      <c r="Q9" s="71"/>
      <c r="R9" s="72">
        <v>5</v>
      </c>
      <c r="S9" s="51" t="s">
        <v>39</v>
      </c>
      <c r="T9" s="74">
        <f>LARGE($P5:$P25,R9)</f>
        <v>42.714285714285715</v>
      </c>
      <c r="W9" s="75"/>
    </row>
    <row r="10" spans="1:26" s="51" customFormat="1" ht="18.75" customHeight="1" thickTop="1" thickBot="1">
      <c r="A10" s="80">
        <v>6</v>
      </c>
      <c r="B10" s="76" t="s">
        <v>103</v>
      </c>
      <c r="C10" s="65"/>
      <c r="D10" s="66">
        <f t="shared" si="0"/>
        <v>5</v>
      </c>
      <c r="E10" s="83">
        <v>43</v>
      </c>
      <c r="F10" s="85">
        <v>27</v>
      </c>
      <c r="G10" s="83"/>
      <c r="H10" s="83"/>
      <c r="I10" s="83">
        <v>43</v>
      </c>
      <c r="J10" s="83"/>
      <c r="K10" s="83"/>
      <c r="L10" s="83">
        <v>40</v>
      </c>
      <c r="M10" s="78">
        <v>50</v>
      </c>
      <c r="N10" s="54"/>
      <c r="O10" s="69">
        <f t="shared" si="1"/>
        <v>176</v>
      </c>
      <c r="P10" s="70">
        <f>SUM(E10:M10)/D10</f>
        <v>40.6</v>
      </c>
      <c r="Q10" s="71"/>
      <c r="R10" s="72">
        <v>6</v>
      </c>
      <c r="S10" s="82" t="s">
        <v>31</v>
      </c>
      <c r="T10" s="74">
        <f>LARGE($P5:$P25,R10)</f>
        <v>41.666666666666664</v>
      </c>
      <c r="W10" s="87"/>
      <c r="X10" s="29"/>
    </row>
    <row r="11" spans="1:26" s="51" customFormat="1" ht="18.75" customHeight="1" thickTop="1" thickBot="1">
      <c r="A11" s="63">
        <v>7</v>
      </c>
      <c r="B11" s="76" t="s">
        <v>31</v>
      </c>
      <c r="C11" s="65" t="s">
        <v>45</v>
      </c>
      <c r="D11" s="66">
        <f t="shared" si="0"/>
        <v>6</v>
      </c>
      <c r="E11" s="77">
        <v>43</v>
      </c>
      <c r="F11" s="84">
        <v>47</v>
      </c>
      <c r="G11" s="77"/>
      <c r="H11" s="77"/>
      <c r="I11" s="77"/>
      <c r="J11" s="77">
        <v>39</v>
      </c>
      <c r="K11" s="77">
        <v>36</v>
      </c>
      <c r="L11" s="77">
        <v>38</v>
      </c>
      <c r="M11" s="68">
        <v>47</v>
      </c>
      <c r="N11" s="54"/>
      <c r="O11" s="69">
        <f t="shared" si="1"/>
        <v>176</v>
      </c>
      <c r="P11" s="70">
        <f>SUM(E11:M11)/D11</f>
        <v>41.666666666666664</v>
      </c>
      <c r="Q11" s="71"/>
      <c r="R11" s="72">
        <v>7</v>
      </c>
      <c r="S11" s="82" t="s">
        <v>104</v>
      </c>
      <c r="T11" s="74">
        <f>LARGE($P5:$P25,R11)</f>
        <v>40.6</v>
      </c>
      <c r="W11" s="54"/>
      <c r="X11" s="88"/>
      <c r="Y11" s="89"/>
      <c r="Z11" s="54"/>
    </row>
    <row r="12" spans="1:26" s="51" customFormat="1" ht="18.75" customHeight="1" thickTop="1" thickBot="1">
      <c r="A12" s="63">
        <v>8</v>
      </c>
      <c r="B12" s="76" t="s">
        <v>104</v>
      </c>
      <c r="C12" s="65" t="s">
        <v>16</v>
      </c>
      <c r="D12" s="66">
        <f t="shared" si="0"/>
        <v>9</v>
      </c>
      <c r="E12" s="83">
        <v>47</v>
      </c>
      <c r="F12" s="85">
        <v>36</v>
      </c>
      <c r="G12" s="83">
        <v>39</v>
      </c>
      <c r="H12" s="83">
        <v>41</v>
      </c>
      <c r="I12" s="83">
        <v>45</v>
      </c>
      <c r="J12" s="83">
        <v>40</v>
      </c>
      <c r="K12" s="83">
        <v>39</v>
      </c>
      <c r="L12" s="83">
        <v>37</v>
      </c>
      <c r="M12" s="68">
        <v>41</v>
      </c>
      <c r="N12" s="90"/>
      <c r="O12" s="69">
        <f t="shared" si="1"/>
        <v>174</v>
      </c>
      <c r="P12" s="70">
        <f t="shared" si="2"/>
        <v>40.555555555555557</v>
      </c>
      <c r="Q12" s="71"/>
      <c r="R12" s="72">
        <v>8</v>
      </c>
      <c r="S12" s="63" t="s">
        <v>103</v>
      </c>
      <c r="T12" s="74">
        <f>LARGE($P5:$P25,R12)</f>
        <v>40.555555555555557</v>
      </c>
      <c r="W12" s="54"/>
      <c r="X12" s="88"/>
      <c r="Y12" s="89"/>
      <c r="Z12" s="54"/>
    </row>
    <row r="13" spans="1:26" s="51" customFormat="1" ht="18.75" customHeight="1" thickTop="1" thickBot="1">
      <c r="A13" s="80">
        <v>9</v>
      </c>
      <c r="B13" s="76" t="s">
        <v>111</v>
      </c>
      <c r="C13" s="65" t="s">
        <v>45</v>
      </c>
      <c r="D13" s="66">
        <f t="shared" si="0"/>
        <v>8</v>
      </c>
      <c r="E13" s="97">
        <v>35</v>
      </c>
      <c r="F13" s="98">
        <v>34</v>
      </c>
      <c r="G13" s="97"/>
      <c r="H13" s="97">
        <v>38</v>
      </c>
      <c r="I13" s="97">
        <v>38</v>
      </c>
      <c r="J13" s="97">
        <v>43</v>
      </c>
      <c r="K13" s="97">
        <v>43</v>
      </c>
      <c r="L13" s="97">
        <v>45</v>
      </c>
      <c r="M13" s="68">
        <v>39</v>
      </c>
      <c r="N13" s="54"/>
      <c r="O13" s="69">
        <f t="shared" si="1"/>
        <v>170</v>
      </c>
      <c r="P13" s="70">
        <f t="shared" si="2"/>
        <v>39.375</v>
      </c>
      <c r="Q13" s="71"/>
      <c r="R13" s="72">
        <v>9</v>
      </c>
      <c r="S13" s="51" t="s">
        <v>54</v>
      </c>
      <c r="T13" s="74">
        <f>LARGE($P5:$P25,R13)</f>
        <v>39.75</v>
      </c>
      <c r="W13" s="54"/>
      <c r="X13" s="88"/>
      <c r="Y13" s="89"/>
      <c r="Z13" s="54"/>
    </row>
    <row r="14" spans="1:26" s="51" customFormat="1" ht="18.75" customHeight="1" thickTop="1" thickBot="1">
      <c r="A14" s="63">
        <v>10</v>
      </c>
      <c r="B14" s="76" t="s">
        <v>4</v>
      </c>
      <c r="C14" s="65" t="s">
        <v>16</v>
      </c>
      <c r="D14" s="66">
        <f t="shared" si="0"/>
        <v>9</v>
      </c>
      <c r="E14" s="77">
        <v>41</v>
      </c>
      <c r="F14" s="20">
        <v>25</v>
      </c>
      <c r="G14" s="77">
        <v>34</v>
      </c>
      <c r="H14" s="77">
        <v>43</v>
      </c>
      <c r="I14" s="77">
        <v>36</v>
      </c>
      <c r="J14" s="77">
        <v>41</v>
      </c>
      <c r="K14" s="77">
        <v>45</v>
      </c>
      <c r="L14" s="77">
        <v>37</v>
      </c>
      <c r="M14" s="78">
        <v>36</v>
      </c>
      <c r="N14" s="54"/>
      <c r="O14" s="69">
        <f t="shared" si="1"/>
        <v>170</v>
      </c>
      <c r="P14" s="70">
        <f t="shared" si="2"/>
        <v>37.555555555555557</v>
      </c>
      <c r="Q14" s="71"/>
      <c r="R14" s="92">
        <v>10</v>
      </c>
      <c r="S14" s="93" t="s">
        <v>111</v>
      </c>
      <c r="T14" s="74">
        <f>LARGE($P5:$P25,R14)</f>
        <v>39.375</v>
      </c>
      <c r="W14" s="54"/>
      <c r="X14" s="88"/>
      <c r="Y14" s="89"/>
      <c r="Z14" s="54"/>
    </row>
    <row r="15" spans="1:26" s="51" customFormat="1" ht="18.75" customHeight="1" thickTop="1" thickBot="1">
      <c r="A15" s="63">
        <v>11</v>
      </c>
      <c r="B15" s="76" t="s">
        <v>3</v>
      </c>
      <c r="C15" s="65" t="s">
        <v>45</v>
      </c>
      <c r="D15" s="66">
        <f t="shared" si="0"/>
        <v>8</v>
      </c>
      <c r="E15" s="77">
        <v>38</v>
      </c>
      <c r="F15" s="20">
        <v>20</v>
      </c>
      <c r="G15" s="77">
        <v>43</v>
      </c>
      <c r="H15" s="77">
        <v>40</v>
      </c>
      <c r="I15" s="77">
        <v>47</v>
      </c>
      <c r="J15" s="77"/>
      <c r="K15" s="77">
        <v>35</v>
      </c>
      <c r="L15" s="77">
        <v>35</v>
      </c>
      <c r="M15" s="78">
        <v>32</v>
      </c>
      <c r="N15" s="54"/>
      <c r="O15" s="69">
        <f t="shared" si="1"/>
        <v>168</v>
      </c>
      <c r="P15" s="70">
        <f t="shared" si="2"/>
        <v>36.25</v>
      </c>
      <c r="Q15" s="71"/>
      <c r="R15" s="94"/>
      <c r="S15" s="94"/>
      <c r="T15" s="95"/>
      <c r="X15" s="29"/>
    </row>
    <row r="16" spans="1:26" s="51" customFormat="1" ht="18.75" customHeight="1" thickBot="1">
      <c r="A16" s="80">
        <v>12</v>
      </c>
      <c r="B16" s="76" t="s">
        <v>54</v>
      </c>
      <c r="C16" s="68"/>
      <c r="D16" s="66">
        <f t="shared" si="0"/>
        <v>4</v>
      </c>
      <c r="E16" s="77"/>
      <c r="F16" s="85">
        <v>31</v>
      </c>
      <c r="G16" s="77"/>
      <c r="H16" s="77"/>
      <c r="I16" s="77"/>
      <c r="J16" s="77">
        <v>45</v>
      </c>
      <c r="K16" s="77"/>
      <c r="L16" s="77">
        <v>47</v>
      </c>
      <c r="M16" s="78">
        <v>36</v>
      </c>
      <c r="N16" s="54"/>
      <c r="O16" s="69">
        <f t="shared" si="1"/>
        <v>159</v>
      </c>
      <c r="P16" s="70">
        <f t="shared" si="2"/>
        <v>39.75</v>
      </c>
      <c r="Q16" s="71"/>
      <c r="R16" s="54"/>
      <c r="S16" s="54" t="s">
        <v>108</v>
      </c>
      <c r="T16" s="89"/>
      <c r="W16" s="87"/>
      <c r="X16" s="29"/>
    </row>
    <row r="17" spans="1:34" s="51" customFormat="1" ht="18.75" customHeight="1" thickBot="1">
      <c r="A17" s="63">
        <v>13</v>
      </c>
      <c r="B17" s="76" t="s">
        <v>107</v>
      </c>
      <c r="C17" s="65" t="s">
        <v>15</v>
      </c>
      <c r="D17" s="66">
        <f t="shared" si="0"/>
        <v>5</v>
      </c>
      <c r="E17" s="67">
        <v>39</v>
      </c>
      <c r="F17" s="85">
        <v>39</v>
      </c>
      <c r="G17" s="67">
        <v>40</v>
      </c>
      <c r="H17" s="67"/>
      <c r="I17" s="67">
        <v>39</v>
      </c>
      <c r="J17" s="67"/>
      <c r="K17" s="67"/>
      <c r="L17" s="67"/>
      <c r="M17" s="68">
        <v>26</v>
      </c>
      <c r="N17" s="54"/>
      <c r="O17" s="69">
        <f t="shared" si="1"/>
        <v>157</v>
      </c>
      <c r="P17" s="70">
        <f t="shared" si="2"/>
        <v>36.6</v>
      </c>
      <c r="Q17" s="71"/>
      <c r="R17" s="54"/>
      <c r="S17" s="88"/>
      <c r="T17" s="89"/>
      <c r="W17" s="87"/>
      <c r="X17" s="14"/>
      <c r="Y17" s="54"/>
      <c r="Z17" s="96"/>
      <c r="AA17" s="96"/>
      <c r="AB17" s="96"/>
      <c r="AC17" s="75"/>
    </row>
    <row r="18" spans="1:34" s="51" customFormat="1" ht="18.75" customHeight="1" thickBot="1">
      <c r="A18" s="63">
        <v>14</v>
      </c>
      <c r="B18" s="76" t="s">
        <v>9</v>
      </c>
      <c r="C18" s="65" t="s">
        <v>105</v>
      </c>
      <c r="D18" s="66">
        <f t="shared" si="0"/>
        <v>9</v>
      </c>
      <c r="E18" s="83">
        <v>41</v>
      </c>
      <c r="F18" s="20">
        <v>20</v>
      </c>
      <c r="G18" s="83">
        <v>38</v>
      </c>
      <c r="H18" s="83">
        <v>34</v>
      </c>
      <c r="I18" s="83">
        <v>40</v>
      </c>
      <c r="J18" s="83">
        <v>37</v>
      </c>
      <c r="K18" s="83">
        <v>27</v>
      </c>
      <c r="L18" s="83">
        <v>28</v>
      </c>
      <c r="M18" s="68">
        <v>27</v>
      </c>
      <c r="N18" s="54"/>
      <c r="O18" s="69">
        <f t="shared" si="1"/>
        <v>156</v>
      </c>
      <c r="P18" s="70">
        <f t="shared" si="2"/>
        <v>32.444444444444443</v>
      </c>
      <c r="Q18" s="71"/>
      <c r="R18" s="54"/>
      <c r="S18" s="54"/>
      <c r="T18" s="56"/>
      <c r="W18" s="87"/>
      <c r="X18" s="88"/>
      <c r="Y18" s="75"/>
      <c r="Z18" s="54"/>
    </row>
    <row r="19" spans="1:34" s="51" customFormat="1" ht="18.75" customHeight="1" thickBot="1">
      <c r="A19" s="80">
        <v>15</v>
      </c>
      <c r="B19" s="76" t="s">
        <v>109</v>
      </c>
      <c r="C19" s="65" t="s">
        <v>45</v>
      </c>
      <c r="D19" s="66">
        <f t="shared" si="0"/>
        <v>8</v>
      </c>
      <c r="E19" s="97">
        <v>35</v>
      </c>
      <c r="F19" s="98">
        <v>20</v>
      </c>
      <c r="G19" s="97">
        <v>41</v>
      </c>
      <c r="H19" s="97">
        <v>33</v>
      </c>
      <c r="I19" s="97">
        <v>38</v>
      </c>
      <c r="J19" s="97">
        <v>36</v>
      </c>
      <c r="K19" s="97"/>
      <c r="L19" s="97">
        <v>36</v>
      </c>
      <c r="M19" s="68">
        <v>30</v>
      </c>
      <c r="N19" s="54"/>
      <c r="O19" s="69">
        <f t="shared" si="1"/>
        <v>151</v>
      </c>
      <c r="P19" s="70">
        <f t="shared" si="2"/>
        <v>33.625</v>
      </c>
      <c r="Q19" s="71"/>
      <c r="R19" s="88"/>
      <c r="AG19" s="54"/>
      <c r="AH19" s="71"/>
    </row>
    <row r="20" spans="1:34" s="51" customFormat="1" ht="18.75" customHeight="1" thickBot="1">
      <c r="A20" s="63">
        <v>16</v>
      </c>
      <c r="B20" s="76" t="s">
        <v>85</v>
      </c>
      <c r="C20" s="65" t="s">
        <v>18</v>
      </c>
      <c r="D20" s="66">
        <f t="shared" si="0"/>
        <v>4</v>
      </c>
      <c r="E20" s="77">
        <v>40</v>
      </c>
      <c r="F20" s="20">
        <v>40</v>
      </c>
      <c r="G20" s="77"/>
      <c r="H20" s="77"/>
      <c r="I20" s="77">
        <v>37</v>
      </c>
      <c r="J20" s="77"/>
      <c r="K20" s="77"/>
      <c r="L20" s="77">
        <v>27</v>
      </c>
      <c r="M20" s="78"/>
      <c r="N20" s="90"/>
      <c r="O20" s="69">
        <f t="shared" si="1"/>
        <v>144</v>
      </c>
      <c r="P20" s="70">
        <f t="shared" si="2"/>
        <v>36</v>
      </c>
      <c r="R20" s="54"/>
      <c r="S20" s="88"/>
      <c r="T20" s="89"/>
      <c r="W20" s="87"/>
      <c r="X20" s="88"/>
      <c r="Y20" s="75"/>
      <c r="Z20" s="54"/>
    </row>
    <row r="21" spans="1:34" s="51" customFormat="1" ht="18.75" customHeight="1" thickBot="1">
      <c r="A21" s="63">
        <v>17</v>
      </c>
      <c r="B21" s="76" t="s">
        <v>8</v>
      </c>
      <c r="C21" s="65" t="s">
        <v>21</v>
      </c>
      <c r="D21" s="66">
        <f t="shared" si="0"/>
        <v>8</v>
      </c>
      <c r="E21" s="83">
        <v>36</v>
      </c>
      <c r="F21" s="85">
        <v>29</v>
      </c>
      <c r="G21" s="83">
        <v>33</v>
      </c>
      <c r="H21" s="83">
        <v>32</v>
      </c>
      <c r="I21" s="83">
        <v>34</v>
      </c>
      <c r="J21" s="83">
        <v>36</v>
      </c>
      <c r="K21" s="83">
        <v>38</v>
      </c>
      <c r="L21" s="83"/>
      <c r="M21" s="68">
        <v>21</v>
      </c>
      <c r="N21" s="90"/>
      <c r="O21" s="69">
        <f t="shared" si="1"/>
        <v>144</v>
      </c>
      <c r="P21" s="70">
        <f>SUM(E21:M21)/D21</f>
        <v>32.375</v>
      </c>
      <c r="Q21" s="71"/>
      <c r="R21" s="54"/>
    </row>
    <row r="22" spans="1:34" s="51" customFormat="1" ht="18.75" customHeight="1" thickBot="1">
      <c r="A22" s="80">
        <v>18</v>
      </c>
      <c r="B22" s="76" t="s">
        <v>118</v>
      </c>
      <c r="C22" s="65" t="s">
        <v>15</v>
      </c>
      <c r="D22" s="66">
        <f t="shared" si="0"/>
        <v>7</v>
      </c>
      <c r="E22" s="83">
        <v>39</v>
      </c>
      <c r="F22" s="85">
        <v>20</v>
      </c>
      <c r="G22" s="83">
        <v>32</v>
      </c>
      <c r="H22" s="83"/>
      <c r="I22" s="83">
        <v>39</v>
      </c>
      <c r="J22" s="83"/>
      <c r="K22" s="83">
        <v>30</v>
      </c>
      <c r="L22" s="83">
        <v>33</v>
      </c>
      <c r="M22" s="68">
        <v>23</v>
      </c>
      <c r="N22" s="54"/>
      <c r="O22" s="69">
        <f t="shared" si="1"/>
        <v>143</v>
      </c>
      <c r="P22" s="70">
        <f>SUM(E22:M22)/D22</f>
        <v>30.857142857142858</v>
      </c>
      <c r="Q22" s="71"/>
      <c r="R22" s="54"/>
      <c r="S22" s="88"/>
      <c r="T22" s="56"/>
      <c r="U22" s="54"/>
      <c r="W22" s="87"/>
      <c r="X22" s="88"/>
      <c r="Y22" s="75"/>
      <c r="Z22" s="54"/>
    </row>
    <row r="23" spans="1:34" s="51" customFormat="1" ht="18.75" customHeight="1" thickBot="1">
      <c r="A23" s="63">
        <v>19</v>
      </c>
      <c r="B23" s="76" t="s">
        <v>55</v>
      </c>
      <c r="C23" s="68" t="s">
        <v>18</v>
      </c>
      <c r="D23" s="66">
        <f t="shared" si="0"/>
        <v>5</v>
      </c>
      <c r="E23" s="77">
        <v>40</v>
      </c>
      <c r="F23" s="85">
        <v>20</v>
      </c>
      <c r="G23" s="77"/>
      <c r="H23" s="77"/>
      <c r="I23" s="77">
        <v>37</v>
      </c>
      <c r="J23" s="77"/>
      <c r="K23" s="77"/>
      <c r="L23" s="77">
        <v>31</v>
      </c>
      <c r="M23" s="68">
        <v>25</v>
      </c>
      <c r="N23" s="54"/>
      <c r="O23" s="69">
        <f t="shared" si="1"/>
        <v>133</v>
      </c>
      <c r="P23" s="70">
        <f>SUM(E23:M23)/D23</f>
        <v>30.6</v>
      </c>
      <c r="Q23" s="71"/>
    </row>
    <row r="24" spans="1:34" s="51" customFormat="1" ht="18.75" customHeight="1" thickBot="1">
      <c r="A24" s="63">
        <v>20</v>
      </c>
      <c r="B24" s="76" t="s">
        <v>100</v>
      </c>
      <c r="C24" s="68"/>
      <c r="D24" s="66">
        <f t="shared" si="0"/>
        <v>7</v>
      </c>
      <c r="E24" s="83">
        <v>22</v>
      </c>
      <c r="F24" s="85">
        <v>26</v>
      </c>
      <c r="G24" s="83">
        <v>30</v>
      </c>
      <c r="H24" s="83">
        <v>37</v>
      </c>
      <c r="I24" s="83"/>
      <c r="J24" s="83"/>
      <c r="K24" s="83">
        <v>37</v>
      </c>
      <c r="L24" s="83">
        <v>29</v>
      </c>
      <c r="M24" s="68">
        <v>24</v>
      </c>
      <c r="N24" s="54"/>
      <c r="O24" s="69">
        <f t="shared" si="1"/>
        <v>133</v>
      </c>
      <c r="P24" s="70">
        <f>SUM(E24:M24)/D24</f>
        <v>29.285714285714285</v>
      </c>
      <c r="Q24" s="71"/>
      <c r="R24" s="54"/>
    </row>
    <row r="25" spans="1:34" s="51" customFormat="1" ht="18.75" customHeight="1" thickBot="1">
      <c r="A25" s="80">
        <v>21</v>
      </c>
      <c r="B25" s="76" t="s">
        <v>110</v>
      </c>
      <c r="C25" s="68"/>
      <c r="D25" s="66">
        <f t="shared" si="0"/>
        <v>7</v>
      </c>
      <c r="E25" s="83">
        <v>28</v>
      </c>
      <c r="F25" s="85">
        <v>28</v>
      </c>
      <c r="G25" s="83">
        <v>36</v>
      </c>
      <c r="H25" s="83">
        <v>25</v>
      </c>
      <c r="I25" s="83"/>
      <c r="J25" s="83"/>
      <c r="K25" s="83">
        <v>29</v>
      </c>
      <c r="L25" s="83">
        <v>32</v>
      </c>
      <c r="M25" s="68">
        <v>20</v>
      </c>
      <c r="N25" s="54"/>
      <c r="O25" s="69">
        <f t="shared" si="1"/>
        <v>125</v>
      </c>
      <c r="P25" s="70">
        <f>SUM(E25:M25)/D25</f>
        <v>28.285714285714285</v>
      </c>
      <c r="Q25" s="71"/>
      <c r="R25" s="54"/>
      <c r="S25" s="54"/>
      <c r="T25" s="56"/>
      <c r="U25" s="14"/>
      <c r="W25" s="87"/>
      <c r="X25" s="54"/>
      <c r="Y25" s="75"/>
      <c r="Z25" s="54"/>
    </row>
    <row r="26" spans="1:34" s="51" customFormat="1" ht="18.75" customHeight="1" thickBot="1">
      <c r="A26" s="63">
        <v>22</v>
      </c>
      <c r="B26" s="76" t="s">
        <v>51</v>
      </c>
      <c r="C26" s="68" t="s">
        <v>76</v>
      </c>
      <c r="D26" s="66">
        <f t="shared" si="0"/>
        <v>7</v>
      </c>
      <c r="E26" s="67">
        <v>36</v>
      </c>
      <c r="F26" s="98">
        <v>20</v>
      </c>
      <c r="G26" s="67">
        <v>23</v>
      </c>
      <c r="H26" s="67"/>
      <c r="I26" s="67">
        <v>34</v>
      </c>
      <c r="J26" s="67">
        <v>30</v>
      </c>
      <c r="K26" s="67">
        <v>20</v>
      </c>
      <c r="L26" s="67"/>
      <c r="M26" s="68">
        <v>20</v>
      </c>
      <c r="N26" s="54"/>
      <c r="O26" s="69">
        <f t="shared" si="1"/>
        <v>123</v>
      </c>
      <c r="P26" s="70">
        <f t="shared" si="2"/>
        <v>26.142857142857142</v>
      </c>
      <c r="Q26" s="71"/>
      <c r="R26" s="54"/>
      <c r="S26" s="54"/>
      <c r="T26" s="56"/>
      <c r="U26" s="14"/>
      <c r="V26" s="54"/>
      <c r="W26" s="87"/>
      <c r="X26" s="54"/>
      <c r="Y26" s="75"/>
      <c r="Z26" s="54"/>
    </row>
    <row r="27" spans="1:34" s="51" customFormat="1" ht="18.75" customHeight="1" thickBot="1">
      <c r="A27" s="63">
        <v>23</v>
      </c>
      <c r="B27" s="76" t="s">
        <v>22</v>
      </c>
      <c r="C27" s="65" t="s">
        <v>45</v>
      </c>
      <c r="D27" s="66">
        <f t="shared" si="0"/>
        <v>7</v>
      </c>
      <c r="E27" s="77">
        <v>31</v>
      </c>
      <c r="F27" s="85">
        <v>20</v>
      </c>
      <c r="G27" s="77"/>
      <c r="H27" s="77"/>
      <c r="I27" s="77">
        <v>35</v>
      </c>
      <c r="J27" s="77">
        <v>31</v>
      </c>
      <c r="K27" s="77">
        <v>20</v>
      </c>
      <c r="L27" s="77">
        <v>23</v>
      </c>
      <c r="M27" s="78">
        <v>22</v>
      </c>
      <c r="N27" s="54"/>
      <c r="O27" s="69">
        <f t="shared" si="1"/>
        <v>120</v>
      </c>
      <c r="P27" s="70">
        <f t="shared" si="2"/>
        <v>26</v>
      </c>
      <c r="Q27" s="71"/>
      <c r="R27" s="54"/>
      <c r="S27" s="54"/>
      <c r="T27" s="56"/>
      <c r="U27" s="14"/>
      <c r="V27" s="54"/>
      <c r="W27" s="87"/>
      <c r="X27" s="54"/>
      <c r="Y27" s="75"/>
      <c r="Z27" s="54"/>
    </row>
    <row r="28" spans="1:34" s="51" customFormat="1" ht="18.75" customHeight="1" thickBot="1">
      <c r="A28" s="80">
        <v>24</v>
      </c>
      <c r="B28" s="76" t="s">
        <v>71</v>
      </c>
      <c r="C28" s="65" t="s">
        <v>105</v>
      </c>
      <c r="D28" s="66">
        <f t="shared" si="0"/>
        <v>5</v>
      </c>
      <c r="E28" s="97"/>
      <c r="F28" s="98"/>
      <c r="G28" s="97">
        <v>28</v>
      </c>
      <c r="H28" s="97">
        <v>23</v>
      </c>
      <c r="I28" s="97"/>
      <c r="J28" s="97"/>
      <c r="K28" s="97">
        <v>31</v>
      </c>
      <c r="L28" s="97">
        <v>25</v>
      </c>
      <c r="M28" s="68">
        <v>31</v>
      </c>
      <c r="N28" s="54"/>
      <c r="O28" s="69">
        <f t="shared" si="1"/>
        <v>115</v>
      </c>
      <c r="P28" s="70">
        <f t="shared" si="2"/>
        <v>27.6</v>
      </c>
      <c r="Q28" s="71"/>
      <c r="R28" s="54"/>
    </row>
    <row r="29" spans="1:34" s="51" customFormat="1" ht="18.75" customHeight="1" thickBot="1">
      <c r="A29" s="63">
        <v>25</v>
      </c>
      <c r="B29" s="76" t="s">
        <v>157</v>
      </c>
      <c r="C29" s="65" t="s">
        <v>15</v>
      </c>
      <c r="D29" s="66">
        <f t="shared" si="0"/>
        <v>4</v>
      </c>
      <c r="E29" s="67">
        <v>33</v>
      </c>
      <c r="F29" s="20">
        <v>20</v>
      </c>
      <c r="G29" s="67"/>
      <c r="H29" s="67"/>
      <c r="I29" s="67"/>
      <c r="J29" s="67"/>
      <c r="K29" s="67">
        <v>34</v>
      </c>
      <c r="L29" s="67">
        <v>26</v>
      </c>
      <c r="M29" s="68"/>
      <c r="N29" s="54"/>
      <c r="O29" s="69">
        <f t="shared" si="1"/>
        <v>113</v>
      </c>
      <c r="P29" s="70">
        <f t="shared" si="2"/>
        <v>28.25</v>
      </c>
      <c r="Q29" s="71"/>
      <c r="R29" s="54"/>
      <c r="S29" s="99"/>
      <c r="T29" s="56"/>
      <c r="U29" s="14"/>
      <c r="V29" s="14"/>
      <c r="W29" s="75"/>
      <c r="X29" s="99"/>
      <c r="Y29" s="75"/>
      <c r="Z29" s="54"/>
    </row>
    <row r="30" spans="1:34" s="51" customFormat="1" ht="18.75" customHeight="1" thickBot="1">
      <c r="A30" s="63"/>
      <c r="B30" s="76" t="s">
        <v>62</v>
      </c>
      <c r="C30" s="65" t="s">
        <v>105</v>
      </c>
      <c r="D30" s="66">
        <f t="shared" si="0"/>
        <v>7</v>
      </c>
      <c r="E30" s="97">
        <v>28</v>
      </c>
      <c r="F30" s="98">
        <v>20</v>
      </c>
      <c r="G30" s="97">
        <v>29</v>
      </c>
      <c r="H30" s="97">
        <v>21</v>
      </c>
      <c r="I30" s="97">
        <v>33</v>
      </c>
      <c r="J30" s="97"/>
      <c r="K30" s="97">
        <v>20</v>
      </c>
      <c r="L30" s="97"/>
      <c r="M30" s="68">
        <v>20</v>
      </c>
      <c r="N30" s="90"/>
      <c r="O30" s="69">
        <f t="shared" si="1"/>
        <v>111</v>
      </c>
      <c r="P30" s="70">
        <f t="shared" si="2"/>
        <v>24.428571428571427</v>
      </c>
      <c r="Q30" s="71"/>
      <c r="R30" s="54"/>
    </row>
    <row r="31" spans="1:34" s="51" customFormat="1" ht="18.75" customHeight="1" thickBot="1">
      <c r="A31" s="63"/>
      <c r="B31" s="76" t="s">
        <v>113</v>
      </c>
      <c r="C31" s="65"/>
      <c r="D31" s="66">
        <f t="shared" si="0"/>
        <v>4</v>
      </c>
      <c r="E31" s="97">
        <v>34</v>
      </c>
      <c r="F31" s="98">
        <v>20</v>
      </c>
      <c r="G31" s="97">
        <v>29</v>
      </c>
      <c r="H31" s="97"/>
      <c r="I31" s="97"/>
      <c r="J31" s="97"/>
      <c r="K31" s="97">
        <v>23</v>
      </c>
      <c r="L31" s="97"/>
      <c r="M31" s="68"/>
      <c r="N31" s="90"/>
      <c r="O31" s="69">
        <f>SUM(E31:M31)</f>
        <v>106</v>
      </c>
      <c r="P31" s="70">
        <f t="shared" si="2"/>
        <v>26.5</v>
      </c>
      <c r="Q31" s="71"/>
      <c r="R31" s="54"/>
      <c r="S31" s="99"/>
      <c r="T31" s="56"/>
      <c r="U31" s="14"/>
      <c r="V31" s="14"/>
      <c r="W31" s="75"/>
      <c r="X31" s="99"/>
      <c r="Y31" s="75"/>
      <c r="Z31" s="54"/>
    </row>
    <row r="32" spans="1:34" s="51" customFormat="1" ht="18.75" customHeight="1" thickBot="1">
      <c r="A32" s="80"/>
      <c r="B32" s="76" t="s">
        <v>112</v>
      </c>
      <c r="C32" s="65" t="s">
        <v>45</v>
      </c>
      <c r="D32" s="66">
        <f t="shared" si="0"/>
        <v>3</v>
      </c>
      <c r="E32" s="83">
        <v>37</v>
      </c>
      <c r="F32" s="85">
        <v>30</v>
      </c>
      <c r="G32" s="83"/>
      <c r="H32" s="83"/>
      <c r="I32" s="83"/>
      <c r="J32" s="83"/>
      <c r="K32" s="83"/>
      <c r="L32" s="83"/>
      <c r="M32" s="78">
        <v>38</v>
      </c>
      <c r="N32" s="90"/>
      <c r="O32" s="69">
        <f>SUM(E32:M32)</f>
        <v>105</v>
      </c>
      <c r="P32" s="70">
        <f t="shared" si="2"/>
        <v>35</v>
      </c>
      <c r="Q32" s="71"/>
      <c r="R32" s="54"/>
      <c r="S32" s="99"/>
      <c r="T32" s="56"/>
      <c r="U32" s="14"/>
      <c r="V32" s="14"/>
      <c r="W32" s="75"/>
      <c r="X32" s="99"/>
      <c r="Y32" s="75"/>
      <c r="Z32" s="54"/>
    </row>
    <row r="33" spans="1:31" s="51" customFormat="1" ht="18.75" customHeight="1" thickBot="1">
      <c r="A33" s="63"/>
      <c r="B33" s="76" t="s">
        <v>61</v>
      </c>
      <c r="C33" s="65"/>
      <c r="D33" s="66">
        <f t="shared" si="0"/>
        <v>5</v>
      </c>
      <c r="E33" s="77"/>
      <c r="F33" s="85"/>
      <c r="G33" s="77"/>
      <c r="H33" s="77">
        <v>20</v>
      </c>
      <c r="I33" s="77">
        <v>36</v>
      </c>
      <c r="J33" s="77">
        <v>26</v>
      </c>
      <c r="K33" s="77"/>
      <c r="L33" s="77">
        <v>20</v>
      </c>
      <c r="M33" s="78">
        <v>22</v>
      </c>
      <c r="N33" s="90"/>
      <c r="O33" s="69">
        <f>LARGE(E33:M33,1)+LARGE(E33:M33,2)+LARGE(E33:M33,3)+LARGE(E33:M33,4)</f>
        <v>104</v>
      </c>
      <c r="P33" s="70">
        <f t="shared" si="2"/>
        <v>24.8</v>
      </c>
      <c r="Q33" s="71"/>
      <c r="R33" s="89"/>
      <c r="S33" s="54"/>
      <c r="T33" s="88"/>
      <c r="U33" s="54"/>
      <c r="V33" s="100"/>
      <c r="W33" s="54"/>
      <c r="X33" s="54"/>
      <c r="Y33" s="54"/>
      <c r="Z33" s="54"/>
      <c r="AA33" s="54"/>
      <c r="AB33" s="54"/>
      <c r="AC33" s="54"/>
      <c r="AD33" s="54"/>
      <c r="AE33" s="54"/>
    </row>
    <row r="34" spans="1:31" s="51" customFormat="1" ht="18.75" customHeight="1" thickBot="1">
      <c r="A34" s="63"/>
      <c r="B34" s="76" t="s">
        <v>114</v>
      </c>
      <c r="C34" s="65"/>
      <c r="D34" s="66">
        <f t="shared" si="0"/>
        <v>5</v>
      </c>
      <c r="E34" s="67">
        <v>20</v>
      </c>
      <c r="F34" s="85">
        <v>23</v>
      </c>
      <c r="G34" s="67">
        <v>24</v>
      </c>
      <c r="H34" s="67"/>
      <c r="I34" s="67"/>
      <c r="J34" s="67"/>
      <c r="K34" s="67">
        <v>26</v>
      </c>
      <c r="L34" s="67">
        <v>30</v>
      </c>
      <c r="M34" s="68"/>
      <c r="N34" s="90"/>
      <c r="O34" s="69">
        <f>LARGE(E34:M34,1)+LARGE(E34:M34,2)+LARGE(E34:M34,3)+LARGE(E34:M34,4)</f>
        <v>103</v>
      </c>
      <c r="P34" s="70">
        <f t="shared" si="2"/>
        <v>24.6</v>
      </c>
      <c r="Q34" s="71"/>
      <c r="R34" s="89"/>
      <c r="S34" s="88"/>
      <c r="T34" s="88"/>
      <c r="U34" s="54"/>
      <c r="V34" s="100"/>
      <c r="W34" s="54"/>
      <c r="X34" s="54"/>
      <c r="Y34" s="54"/>
      <c r="Z34" s="54"/>
      <c r="AA34" s="54"/>
      <c r="AB34" s="54"/>
      <c r="AC34" s="54"/>
      <c r="AD34" s="54"/>
      <c r="AE34" s="54"/>
    </row>
    <row r="35" spans="1:31" s="51" customFormat="1" ht="18.75" customHeight="1" thickBot="1">
      <c r="A35" s="63"/>
      <c r="B35" s="76" t="s">
        <v>150</v>
      </c>
      <c r="C35" s="68" t="s">
        <v>105</v>
      </c>
      <c r="D35" s="66">
        <f t="shared" si="0"/>
        <v>4</v>
      </c>
      <c r="E35" s="77"/>
      <c r="F35" s="85"/>
      <c r="G35" s="77"/>
      <c r="H35" s="77">
        <v>22</v>
      </c>
      <c r="I35" s="77"/>
      <c r="J35" s="77">
        <v>35</v>
      </c>
      <c r="K35" s="77">
        <v>24</v>
      </c>
      <c r="L35" s="77"/>
      <c r="M35" s="78">
        <v>20</v>
      </c>
      <c r="N35" s="90"/>
      <c r="O35" s="69">
        <f t="shared" ref="O35:O98" si="3">SUM(E35:M35)</f>
        <v>101</v>
      </c>
      <c r="P35" s="70">
        <f t="shared" si="2"/>
        <v>25.25</v>
      </c>
      <c r="Q35" s="71"/>
      <c r="R35" s="89"/>
      <c r="S35" s="54"/>
      <c r="T35" s="88"/>
      <c r="U35" s="71"/>
      <c r="V35" s="100"/>
      <c r="W35" s="71"/>
      <c r="X35" s="71"/>
      <c r="Y35" s="71"/>
      <c r="Z35" s="71"/>
      <c r="AA35" s="71"/>
      <c r="AB35" s="71"/>
      <c r="AC35" s="71"/>
      <c r="AD35" s="71"/>
      <c r="AE35" s="54"/>
    </row>
    <row r="36" spans="1:31" s="51" customFormat="1" ht="18.75" customHeight="1" thickBot="1">
      <c r="A36" s="80"/>
      <c r="B36" s="76" t="s">
        <v>70</v>
      </c>
      <c r="C36" s="68" t="s">
        <v>15</v>
      </c>
      <c r="D36" s="66">
        <f t="shared" si="0"/>
        <v>3</v>
      </c>
      <c r="E36" s="83"/>
      <c r="F36" s="85"/>
      <c r="G36" s="83"/>
      <c r="H36" s="83"/>
      <c r="I36" s="83">
        <v>41</v>
      </c>
      <c r="J36" s="83">
        <v>32</v>
      </c>
      <c r="K36" s="83"/>
      <c r="L36" s="83">
        <v>27</v>
      </c>
      <c r="M36" s="68"/>
      <c r="N36" s="90"/>
      <c r="O36" s="69">
        <f t="shared" si="3"/>
        <v>100</v>
      </c>
      <c r="P36" s="70">
        <f t="shared" si="2"/>
        <v>33.333333333333336</v>
      </c>
      <c r="Q36" s="71"/>
      <c r="R36" s="54"/>
      <c r="S36" s="99"/>
      <c r="T36" s="56"/>
      <c r="U36" s="14"/>
      <c r="V36" s="14"/>
      <c r="W36" s="75"/>
      <c r="X36" s="99"/>
      <c r="Y36" s="75"/>
      <c r="Z36" s="54"/>
    </row>
    <row r="37" spans="1:31" s="51" customFormat="1" ht="18.75" customHeight="1" thickBot="1">
      <c r="A37" s="80"/>
      <c r="B37" s="76" t="s">
        <v>94</v>
      </c>
      <c r="C37" s="68" t="s">
        <v>76</v>
      </c>
      <c r="D37" s="66">
        <f t="shared" si="0"/>
        <v>4</v>
      </c>
      <c r="E37" s="77">
        <v>20</v>
      </c>
      <c r="F37" s="85"/>
      <c r="G37" s="77">
        <v>21</v>
      </c>
      <c r="H37" s="77"/>
      <c r="I37" s="77">
        <v>32</v>
      </c>
      <c r="J37" s="77">
        <v>24</v>
      </c>
      <c r="K37" s="77"/>
      <c r="L37" s="77"/>
      <c r="M37" s="78"/>
      <c r="N37" s="90"/>
      <c r="O37" s="69">
        <f t="shared" si="3"/>
        <v>97</v>
      </c>
      <c r="P37" s="70">
        <f t="shared" si="2"/>
        <v>24.25</v>
      </c>
      <c r="Q37" s="71"/>
      <c r="R37" s="54"/>
      <c r="S37" s="99"/>
      <c r="T37" s="56"/>
      <c r="U37" s="14"/>
      <c r="V37" s="14"/>
      <c r="W37" s="75"/>
      <c r="X37" s="99"/>
      <c r="Y37" s="75"/>
      <c r="Z37" s="54"/>
    </row>
    <row r="38" spans="1:31" s="51" customFormat="1" ht="18.75" customHeight="1" thickBot="1">
      <c r="A38" s="63"/>
      <c r="B38" s="76" t="s">
        <v>74</v>
      </c>
      <c r="C38" s="68" t="s">
        <v>45</v>
      </c>
      <c r="D38" s="66">
        <f t="shared" si="0"/>
        <v>3</v>
      </c>
      <c r="E38" s="83"/>
      <c r="F38" s="85"/>
      <c r="G38" s="83"/>
      <c r="H38" s="83"/>
      <c r="I38" s="83">
        <v>35</v>
      </c>
      <c r="J38" s="83">
        <v>34</v>
      </c>
      <c r="K38" s="83"/>
      <c r="L38" s="83"/>
      <c r="M38" s="68">
        <v>25</v>
      </c>
      <c r="N38" s="90"/>
      <c r="O38" s="69">
        <f t="shared" si="3"/>
        <v>94</v>
      </c>
      <c r="P38" s="70">
        <f t="shared" si="2"/>
        <v>31.333333333333332</v>
      </c>
      <c r="Q38" s="71"/>
      <c r="R38" s="54"/>
      <c r="S38" s="99"/>
      <c r="T38" s="56"/>
      <c r="U38" s="14"/>
      <c r="V38" s="14"/>
      <c r="W38" s="75"/>
      <c r="X38" s="99"/>
      <c r="Y38" s="75"/>
      <c r="Z38" s="54"/>
    </row>
    <row r="39" spans="1:31" s="51" customFormat="1" ht="18.75" customHeight="1" thickBot="1">
      <c r="A39" s="63"/>
      <c r="B39" s="76" t="s">
        <v>116</v>
      </c>
      <c r="C39" s="68" t="s">
        <v>76</v>
      </c>
      <c r="D39" s="66">
        <f t="shared" si="0"/>
        <v>4</v>
      </c>
      <c r="E39" s="83">
        <v>20</v>
      </c>
      <c r="F39" s="85"/>
      <c r="G39" s="83"/>
      <c r="H39" s="83"/>
      <c r="I39" s="83">
        <v>32</v>
      </c>
      <c r="J39" s="83"/>
      <c r="K39" s="83">
        <v>20</v>
      </c>
      <c r="L39" s="83"/>
      <c r="M39" s="68">
        <v>20</v>
      </c>
      <c r="N39" s="90"/>
      <c r="O39" s="69">
        <f t="shared" si="3"/>
        <v>92</v>
      </c>
      <c r="P39" s="70">
        <f t="shared" si="2"/>
        <v>23</v>
      </c>
      <c r="Q39" s="71"/>
      <c r="R39" s="54"/>
      <c r="S39" s="99"/>
      <c r="T39" s="56"/>
      <c r="U39" s="14"/>
      <c r="V39" s="14"/>
      <c r="W39" s="75"/>
      <c r="X39" s="99"/>
      <c r="Y39" s="75"/>
      <c r="Z39" s="54"/>
    </row>
    <row r="40" spans="1:31" s="51" customFormat="1" ht="18.75" customHeight="1" thickBot="1">
      <c r="A40" s="63"/>
      <c r="B40" s="76" t="s">
        <v>101</v>
      </c>
      <c r="C40" s="65"/>
      <c r="D40" s="66">
        <f t="shared" si="0"/>
        <v>3</v>
      </c>
      <c r="E40" s="83">
        <v>22</v>
      </c>
      <c r="F40" s="85">
        <v>37</v>
      </c>
      <c r="G40" s="83"/>
      <c r="H40" s="83"/>
      <c r="I40" s="83"/>
      <c r="J40" s="83"/>
      <c r="K40" s="83"/>
      <c r="L40" s="83"/>
      <c r="M40" s="68">
        <v>28</v>
      </c>
      <c r="N40" s="90"/>
      <c r="O40" s="69">
        <f t="shared" si="3"/>
        <v>87</v>
      </c>
      <c r="P40" s="70">
        <f t="shared" si="2"/>
        <v>29</v>
      </c>
      <c r="Q40" s="71"/>
      <c r="R40" s="54"/>
      <c r="S40" s="99"/>
      <c r="T40" s="56"/>
      <c r="U40" s="14"/>
      <c r="V40" s="14"/>
      <c r="W40" s="75"/>
      <c r="X40" s="99"/>
      <c r="Y40" s="75"/>
      <c r="Z40" s="54"/>
    </row>
    <row r="41" spans="1:31" s="51" customFormat="1" ht="18.75" customHeight="1" thickBot="1">
      <c r="A41" s="80"/>
      <c r="B41" s="76" t="s">
        <v>63</v>
      </c>
      <c r="C41" s="68"/>
      <c r="D41" s="66">
        <f t="shared" si="0"/>
        <v>3</v>
      </c>
      <c r="E41" s="83"/>
      <c r="F41" s="85">
        <v>20</v>
      </c>
      <c r="G41" s="83">
        <v>37</v>
      </c>
      <c r="H41" s="83">
        <v>26</v>
      </c>
      <c r="I41" s="83"/>
      <c r="J41" s="83"/>
      <c r="K41" s="83"/>
      <c r="L41" s="83"/>
      <c r="M41" s="68"/>
      <c r="N41" s="90"/>
      <c r="O41" s="69">
        <f t="shared" si="3"/>
        <v>83</v>
      </c>
      <c r="P41" s="70">
        <f t="shared" si="2"/>
        <v>27.666666666666668</v>
      </c>
      <c r="Q41" s="71"/>
      <c r="R41" s="54"/>
      <c r="S41" s="99"/>
      <c r="T41" s="56"/>
      <c r="U41" s="14"/>
      <c r="V41" s="14"/>
      <c r="W41" s="75"/>
      <c r="X41" s="99"/>
      <c r="Y41" s="75"/>
      <c r="Z41" s="54"/>
    </row>
    <row r="42" spans="1:31" s="51" customFormat="1" ht="18.75" customHeight="1" thickBot="1">
      <c r="A42" s="63"/>
      <c r="B42" s="76" t="s">
        <v>121</v>
      </c>
      <c r="C42" s="65"/>
      <c r="D42" s="66">
        <f t="shared" si="0"/>
        <v>3</v>
      </c>
      <c r="E42" s="83">
        <v>37</v>
      </c>
      <c r="F42" s="85">
        <v>20</v>
      </c>
      <c r="G42" s="83"/>
      <c r="H42" s="83"/>
      <c r="I42" s="83"/>
      <c r="J42" s="83"/>
      <c r="K42" s="83"/>
      <c r="L42" s="83"/>
      <c r="M42" s="68">
        <v>20</v>
      </c>
      <c r="N42" s="90"/>
      <c r="O42" s="69">
        <f t="shared" si="3"/>
        <v>77</v>
      </c>
      <c r="P42" s="70">
        <f t="shared" si="2"/>
        <v>25.666666666666668</v>
      </c>
      <c r="Q42" s="71"/>
      <c r="R42" s="54"/>
      <c r="S42" s="99"/>
      <c r="T42" s="56"/>
      <c r="U42" s="14"/>
      <c r="V42" s="14"/>
      <c r="W42" s="75"/>
      <c r="X42" s="99"/>
      <c r="Y42" s="75"/>
      <c r="Z42" s="54"/>
    </row>
    <row r="43" spans="1:31" s="51" customFormat="1" ht="18.75" customHeight="1" thickBot="1">
      <c r="A43" s="63"/>
      <c r="B43" s="76" t="s">
        <v>336</v>
      </c>
      <c r="C43" s="65" t="s">
        <v>21</v>
      </c>
      <c r="D43" s="66">
        <f t="shared" si="0"/>
        <v>3</v>
      </c>
      <c r="E43" s="83">
        <v>21</v>
      </c>
      <c r="F43" s="85">
        <v>20</v>
      </c>
      <c r="G43" s="83"/>
      <c r="H43" s="83"/>
      <c r="I43" s="83"/>
      <c r="J43" s="83"/>
      <c r="K43" s="83">
        <v>35</v>
      </c>
      <c r="L43" s="83"/>
      <c r="M43" s="68"/>
      <c r="N43" s="90"/>
      <c r="O43" s="69">
        <f t="shared" si="3"/>
        <v>76</v>
      </c>
      <c r="P43" s="70">
        <f t="shared" si="2"/>
        <v>25.333333333333332</v>
      </c>
      <c r="Q43" s="71"/>
      <c r="R43" s="54"/>
    </row>
    <row r="44" spans="1:31" s="51" customFormat="1" ht="18.75" customHeight="1" thickBot="1">
      <c r="A44" s="63"/>
      <c r="B44" s="76" t="s">
        <v>115</v>
      </c>
      <c r="C44" s="65" t="s">
        <v>19</v>
      </c>
      <c r="D44" s="66">
        <f t="shared" si="0"/>
        <v>3</v>
      </c>
      <c r="E44" s="67">
        <v>32</v>
      </c>
      <c r="F44" s="85">
        <v>20</v>
      </c>
      <c r="G44" s="67"/>
      <c r="H44" s="67">
        <v>20</v>
      </c>
      <c r="I44" s="67"/>
      <c r="J44" s="67"/>
      <c r="K44" s="67"/>
      <c r="L44" s="67"/>
      <c r="M44" s="68"/>
      <c r="N44" s="90"/>
      <c r="O44" s="69">
        <f t="shared" si="3"/>
        <v>72</v>
      </c>
      <c r="P44" s="70">
        <f t="shared" si="2"/>
        <v>24</v>
      </c>
      <c r="Q44" s="71"/>
      <c r="R44" s="54"/>
      <c r="S44" s="99"/>
      <c r="T44" s="56"/>
      <c r="U44" s="14"/>
      <c r="V44" s="14"/>
      <c r="W44" s="75"/>
      <c r="X44" s="99"/>
      <c r="Y44" s="75"/>
      <c r="Z44" s="54"/>
    </row>
    <row r="45" spans="1:31" s="51" customFormat="1" ht="18.75" customHeight="1" thickBot="1">
      <c r="A45" s="80"/>
      <c r="B45" s="76" t="s">
        <v>134</v>
      </c>
      <c r="C45" s="65" t="s">
        <v>34</v>
      </c>
      <c r="D45" s="66">
        <f t="shared" si="0"/>
        <v>3</v>
      </c>
      <c r="E45" s="91">
        <v>20</v>
      </c>
      <c r="F45" s="85">
        <v>20</v>
      </c>
      <c r="G45" s="91">
        <v>27</v>
      </c>
      <c r="H45" s="91"/>
      <c r="I45" s="91"/>
      <c r="J45" s="91"/>
      <c r="K45" s="91"/>
      <c r="L45" s="91"/>
      <c r="M45" s="68"/>
      <c r="N45" s="90"/>
      <c r="O45" s="69">
        <f t="shared" si="3"/>
        <v>67</v>
      </c>
      <c r="P45" s="70">
        <f t="shared" si="2"/>
        <v>22.333333333333332</v>
      </c>
      <c r="Q45" s="71"/>
      <c r="R45" s="54"/>
      <c r="S45" s="99"/>
      <c r="T45" s="56"/>
      <c r="U45" s="14"/>
      <c r="V45" s="14"/>
      <c r="W45" s="75"/>
      <c r="X45" s="99"/>
      <c r="Y45" s="75"/>
      <c r="Z45" s="54"/>
    </row>
    <row r="46" spans="1:31" s="51" customFormat="1" ht="18.75" customHeight="1" thickBot="1">
      <c r="A46" s="63"/>
      <c r="B46" s="76" t="s">
        <v>130</v>
      </c>
      <c r="C46" s="65"/>
      <c r="D46" s="66">
        <f t="shared" si="0"/>
        <v>2</v>
      </c>
      <c r="E46" s="97"/>
      <c r="F46" s="98">
        <v>35</v>
      </c>
      <c r="G46" s="97">
        <v>31</v>
      </c>
      <c r="H46" s="97"/>
      <c r="I46" s="97"/>
      <c r="J46" s="97"/>
      <c r="K46" s="97"/>
      <c r="L46" s="97"/>
      <c r="M46" s="68"/>
      <c r="N46" s="90"/>
      <c r="O46" s="69">
        <f t="shared" si="3"/>
        <v>66</v>
      </c>
      <c r="P46" s="70">
        <f t="shared" si="2"/>
        <v>33</v>
      </c>
      <c r="Q46" s="71"/>
      <c r="R46" s="54"/>
      <c r="S46" s="99"/>
      <c r="T46" s="56"/>
      <c r="U46" s="14"/>
      <c r="V46" s="14"/>
      <c r="W46" s="75"/>
      <c r="X46" s="99"/>
      <c r="Y46" s="75"/>
      <c r="Z46" s="54"/>
    </row>
    <row r="47" spans="1:31" s="51" customFormat="1" ht="18.75" customHeight="1" thickBot="1">
      <c r="A47" s="63"/>
      <c r="B47" s="76" t="s">
        <v>123</v>
      </c>
      <c r="C47" s="68" t="s">
        <v>34</v>
      </c>
      <c r="D47" s="66">
        <f t="shared" si="0"/>
        <v>2</v>
      </c>
      <c r="E47" s="83">
        <v>45</v>
      </c>
      <c r="F47" s="85">
        <v>20</v>
      </c>
      <c r="G47" s="83"/>
      <c r="H47" s="83"/>
      <c r="I47" s="83"/>
      <c r="J47" s="83"/>
      <c r="K47" s="83"/>
      <c r="L47" s="83"/>
      <c r="M47" s="68"/>
      <c r="N47" s="54"/>
      <c r="O47" s="69">
        <f t="shared" si="3"/>
        <v>65</v>
      </c>
      <c r="P47" s="70">
        <f t="shared" si="2"/>
        <v>32.5</v>
      </c>
      <c r="Q47" s="71"/>
    </row>
    <row r="48" spans="1:31" s="51" customFormat="1" ht="18.75" customHeight="1" thickBot="1">
      <c r="A48" s="63"/>
      <c r="B48" s="76" t="s">
        <v>128</v>
      </c>
      <c r="C48" s="68" t="s">
        <v>34</v>
      </c>
      <c r="D48" s="66">
        <f t="shared" si="0"/>
        <v>2</v>
      </c>
      <c r="E48" s="83">
        <v>45</v>
      </c>
      <c r="F48" s="85">
        <v>20</v>
      </c>
      <c r="G48" s="83"/>
      <c r="H48" s="83"/>
      <c r="I48" s="83"/>
      <c r="J48" s="83"/>
      <c r="K48" s="83"/>
      <c r="L48" s="83"/>
      <c r="M48" s="68"/>
      <c r="N48" s="54"/>
      <c r="O48" s="69">
        <f t="shared" si="3"/>
        <v>65</v>
      </c>
      <c r="P48" s="70">
        <f t="shared" si="2"/>
        <v>32.5</v>
      </c>
      <c r="R48" s="54"/>
      <c r="S48" s="54"/>
      <c r="T48" s="56"/>
      <c r="U48" s="14"/>
      <c r="V48" s="14"/>
      <c r="W48" s="75"/>
      <c r="X48" s="88"/>
      <c r="Y48" s="75"/>
      <c r="Z48" s="54"/>
    </row>
    <row r="49" spans="1:29" s="51" customFormat="1" ht="18.75" customHeight="1" thickBot="1">
      <c r="A49" s="80"/>
      <c r="B49" s="76" t="s">
        <v>84</v>
      </c>
      <c r="C49" s="68" t="s">
        <v>119</v>
      </c>
      <c r="D49" s="66">
        <f t="shared" si="0"/>
        <v>2</v>
      </c>
      <c r="E49" s="83">
        <v>30</v>
      </c>
      <c r="F49" s="85">
        <v>33</v>
      </c>
      <c r="G49" s="83"/>
      <c r="H49" s="83"/>
      <c r="I49" s="83"/>
      <c r="J49" s="83"/>
      <c r="K49" s="83"/>
      <c r="L49" s="83"/>
      <c r="M49" s="68"/>
      <c r="N49" s="54"/>
      <c r="O49" s="69">
        <f t="shared" si="3"/>
        <v>63</v>
      </c>
      <c r="P49" s="70">
        <f t="shared" si="2"/>
        <v>31.5</v>
      </c>
      <c r="R49" s="54"/>
      <c r="S49" s="54"/>
      <c r="T49" s="56"/>
      <c r="U49" s="14"/>
      <c r="V49" s="14"/>
      <c r="W49" s="75"/>
      <c r="X49" s="88"/>
      <c r="Y49" s="75"/>
      <c r="Z49" s="54"/>
    </row>
    <row r="50" spans="1:29" s="51" customFormat="1" ht="18.75" customHeight="1" thickBot="1">
      <c r="A50" s="63"/>
      <c r="B50" s="76" t="s">
        <v>337</v>
      </c>
      <c r="C50" s="65"/>
      <c r="D50" s="66">
        <f t="shared" si="0"/>
        <v>2</v>
      </c>
      <c r="E50" s="97"/>
      <c r="F50" s="98"/>
      <c r="G50" s="97"/>
      <c r="H50" s="97"/>
      <c r="I50" s="97"/>
      <c r="J50" s="97"/>
      <c r="K50" s="97">
        <v>28</v>
      </c>
      <c r="L50" s="97"/>
      <c r="M50" s="68">
        <v>35</v>
      </c>
      <c r="N50" s="54"/>
      <c r="O50" s="69">
        <f t="shared" si="3"/>
        <v>63</v>
      </c>
      <c r="P50" s="70">
        <f t="shared" si="2"/>
        <v>31.5</v>
      </c>
      <c r="R50" s="54"/>
      <c r="S50" s="54"/>
      <c r="T50" s="56"/>
      <c r="U50" s="14"/>
      <c r="V50" s="14"/>
      <c r="W50" s="75"/>
      <c r="X50" s="88"/>
      <c r="Y50" s="75"/>
      <c r="Z50" s="54"/>
    </row>
    <row r="51" spans="1:29" s="51" customFormat="1" ht="18.75" customHeight="1" thickBot="1">
      <c r="A51" s="63"/>
      <c r="B51" s="76" t="s">
        <v>129</v>
      </c>
      <c r="C51" s="65" t="s">
        <v>119</v>
      </c>
      <c r="D51" s="66">
        <f t="shared" si="0"/>
        <v>2</v>
      </c>
      <c r="E51" s="77">
        <v>29</v>
      </c>
      <c r="F51" s="85">
        <v>32</v>
      </c>
      <c r="G51" s="77"/>
      <c r="H51" s="77"/>
      <c r="I51" s="77"/>
      <c r="J51" s="77"/>
      <c r="K51" s="77"/>
      <c r="L51" s="77"/>
      <c r="M51" s="78"/>
      <c r="N51" s="54"/>
      <c r="O51" s="69">
        <f t="shared" si="3"/>
        <v>61</v>
      </c>
      <c r="P51" s="70">
        <f t="shared" si="2"/>
        <v>30.5</v>
      </c>
      <c r="R51" s="54"/>
      <c r="S51" s="54"/>
      <c r="T51" s="56"/>
      <c r="U51" s="14"/>
      <c r="V51" s="14"/>
      <c r="W51" s="75"/>
      <c r="X51" s="88"/>
      <c r="Y51" s="75"/>
      <c r="Z51" s="54"/>
    </row>
    <row r="52" spans="1:29" s="51" customFormat="1" ht="18.75" customHeight="1" thickBot="1">
      <c r="A52" s="63"/>
      <c r="B52" s="76" t="s">
        <v>117</v>
      </c>
      <c r="C52" s="68" t="s">
        <v>18</v>
      </c>
      <c r="D52" s="66">
        <f t="shared" si="0"/>
        <v>2</v>
      </c>
      <c r="E52" s="77">
        <v>20</v>
      </c>
      <c r="F52" s="85"/>
      <c r="G52" s="77"/>
      <c r="H52" s="77"/>
      <c r="I52" s="77">
        <v>41</v>
      </c>
      <c r="J52" s="77"/>
      <c r="K52" s="77"/>
      <c r="L52" s="77"/>
      <c r="M52" s="78"/>
      <c r="N52" s="54"/>
      <c r="O52" s="69">
        <f t="shared" si="3"/>
        <v>61</v>
      </c>
      <c r="P52" s="70">
        <f t="shared" si="2"/>
        <v>30.5</v>
      </c>
      <c r="R52" s="54"/>
      <c r="S52" s="54"/>
      <c r="T52" s="56"/>
      <c r="U52" s="14"/>
      <c r="V52" s="14"/>
      <c r="W52" s="75"/>
      <c r="X52" s="88"/>
      <c r="Y52" s="75"/>
      <c r="Z52" s="54"/>
    </row>
    <row r="53" spans="1:29" s="51" customFormat="1" ht="18.75" customHeight="1" thickBot="1">
      <c r="A53" s="80"/>
      <c r="B53" s="76" t="s">
        <v>338</v>
      </c>
      <c r="C53" s="65"/>
      <c r="D53" s="66">
        <f t="shared" si="0"/>
        <v>3</v>
      </c>
      <c r="E53" s="97">
        <v>20</v>
      </c>
      <c r="F53" s="98">
        <v>20</v>
      </c>
      <c r="G53" s="97">
        <v>20</v>
      </c>
      <c r="H53" s="97"/>
      <c r="I53" s="97"/>
      <c r="J53" s="97"/>
      <c r="K53" s="97"/>
      <c r="L53" s="97"/>
      <c r="M53" s="68"/>
      <c r="N53" s="54"/>
      <c r="O53" s="69">
        <f t="shared" si="3"/>
        <v>60</v>
      </c>
      <c r="P53" s="70">
        <f t="shared" si="2"/>
        <v>20</v>
      </c>
      <c r="R53" s="54"/>
      <c r="S53" s="54"/>
      <c r="T53" s="56"/>
      <c r="U53" s="14"/>
      <c r="V53" s="14"/>
      <c r="W53" s="75"/>
      <c r="X53" s="88"/>
      <c r="Y53" s="75"/>
      <c r="Z53" s="54"/>
    </row>
    <row r="54" spans="1:29" s="51" customFormat="1" ht="18.75" customHeight="1" thickBot="1">
      <c r="A54" s="63"/>
      <c r="B54" s="76" t="s">
        <v>92</v>
      </c>
      <c r="C54" s="65" t="s">
        <v>45</v>
      </c>
      <c r="D54" s="66">
        <f t="shared" si="0"/>
        <v>2</v>
      </c>
      <c r="E54" s="77">
        <v>31</v>
      </c>
      <c r="F54" s="20"/>
      <c r="G54" s="77"/>
      <c r="H54" s="77"/>
      <c r="I54" s="77"/>
      <c r="J54" s="77"/>
      <c r="K54" s="77"/>
      <c r="L54" s="77"/>
      <c r="M54" s="78">
        <v>29</v>
      </c>
      <c r="N54" s="54"/>
      <c r="O54" s="69">
        <f t="shared" si="3"/>
        <v>60</v>
      </c>
      <c r="P54" s="70">
        <f t="shared" si="2"/>
        <v>30</v>
      </c>
      <c r="Q54" s="71"/>
      <c r="R54" s="54"/>
      <c r="S54" s="54"/>
      <c r="T54" s="56"/>
      <c r="U54" s="14"/>
      <c r="V54" s="14"/>
      <c r="W54" s="101"/>
      <c r="X54" s="88"/>
      <c r="Y54" s="75"/>
      <c r="Z54" s="96"/>
      <c r="AA54" s="96"/>
      <c r="AB54" s="96"/>
      <c r="AC54" s="75"/>
    </row>
    <row r="55" spans="1:29" s="51" customFormat="1" ht="18.75" customHeight="1" thickBot="1">
      <c r="A55" s="63"/>
      <c r="B55" s="76" t="s">
        <v>339</v>
      </c>
      <c r="C55" s="65"/>
      <c r="D55" s="66">
        <f t="shared" si="0"/>
        <v>2</v>
      </c>
      <c r="E55" s="97"/>
      <c r="F55" s="98"/>
      <c r="G55" s="97"/>
      <c r="H55" s="97">
        <v>36</v>
      </c>
      <c r="I55" s="97"/>
      <c r="J55" s="97"/>
      <c r="K55" s="97">
        <v>20</v>
      </c>
      <c r="L55" s="97"/>
      <c r="M55" s="68"/>
      <c r="N55" s="90"/>
      <c r="O55" s="69">
        <f t="shared" si="3"/>
        <v>56</v>
      </c>
      <c r="P55" s="70">
        <f t="shared" si="2"/>
        <v>28</v>
      </c>
      <c r="R55" s="54"/>
      <c r="S55" s="54"/>
      <c r="T55" s="56"/>
      <c r="U55" s="14"/>
      <c r="V55" s="14"/>
      <c r="W55" s="101"/>
      <c r="X55" s="88"/>
      <c r="Y55" s="75"/>
      <c r="Z55" s="54"/>
    </row>
    <row r="56" spans="1:29" s="51" customFormat="1" ht="18.75" customHeight="1" thickBot="1">
      <c r="A56" s="63"/>
      <c r="B56" s="76" t="s">
        <v>340</v>
      </c>
      <c r="C56" s="65"/>
      <c r="D56" s="66">
        <f t="shared" si="0"/>
        <v>2</v>
      </c>
      <c r="E56" s="67">
        <v>34</v>
      </c>
      <c r="F56" s="85">
        <v>20</v>
      </c>
      <c r="G56" s="67"/>
      <c r="H56" s="67"/>
      <c r="I56" s="67"/>
      <c r="J56" s="67"/>
      <c r="K56" s="67"/>
      <c r="L56" s="67"/>
      <c r="M56" s="68"/>
      <c r="N56" s="90"/>
      <c r="O56" s="69">
        <f t="shared" si="3"/>
        <v>54</v>
      </c>
      <c r="P56" s="70">
        <f t="shared" si="2"/>
        <v>27</v>
      </c>
      <c r="R56" s="54"/>
      <c r="S56" s="54"/>
      <c r="T56" s="56"/>
      <c r="U56" s="14"/>
      <c r="V56" s="14"/>
      <c r="W56" s="101"/>
      <c r="X56" s="88"/>
      <c r="Y56" s="75"/>
      <c r="Z56" s="54"/>
    </row>
    <row r="57" spans="1:29" s="51" customFormat="1" ht="18.75" customHeight="1" thickBot="1">
      <c r="A57" s="80"/>
      <c r="B57" s="76" t="s">
        <v>6</v>
      </c>
      <c r="C57" s="65" t="s">
        <v>19</v>
      </c>
      <c r="D57" s="66">
        <f t="shared" si="0"/>
        <v>2</v>
      </c>
      <c r="E57" s="83">
        <v>32</v>
      </c>
      <c r="F57" s="85">
        <v>21</v>
      </c>
      <c r="G57" s="83"/>
      <c r="H57" s="83"/>
      <c r="I57" s="83"/>
      <c r="J57" s="83"/>
      <c r="K57" s="83"/>
      <c r="L57" s="83"/>
      <c r="M57" s="68"/>
      <c r="N57" s="54"/>
      <c r="O57" s="69">
        <f t="shared" si="3"/>
        <v>53</v>
      </c>
      <c r="P57" s="70">
        <f t="shared" si="2"/>
        <v>26.5</v>
      </c>
      <c r="Q57" s="71"/>
    </row>
    <row r="58" spans="1:29" s="51" customFormat="1" ht="18.75" customHeight="1" thickBot="1">
      <c r="A58" s="63"/>
      <c r="B58" s="76" t="s">
        <v>341</v>
      </c>
      <c r="C58" s="65"/>
      <c r="D58" s="66">
        <f t="shared" si="0"/>
        <v>2</v>
      </c>
      <c r="E58" s="97"/>
      <c r="F58" s="103"/>
      <c r="G58" s="97"/>
      <c r="H58" s="97"/>
      <c r="I58" s="97"/>
      <c r="J58" s="97">
        <v>29</v>
      </c>
      <c r="K58" s="97">
        <v>22</v>
      </c>
      <c r="L58" s="97"/>
      <c r="M58" s="65"/>
      <c r="N58" s="104"/>
      <c r="O58" s="69">
        <f t="shared" si="3"/>
        <v>51</v>
      </c>
      <c r="P58" s="70">
        <f t="shared" si="2"/>
        <v>25.5</v>
      </c>
      <c r="Q58" s="71"/>
      <c r="R58" s="54"/>
      <c r="S58" s="54"/>
      <c r="T58" s="56"/>
      <c r="U58" s="14"/>
      <c r="V58" s="14"/>
      <c r="W58" s="101"/>
      <c r="X58" s="54"/>
      <c r="Y58" s="75"/>
      <c r="Z58" s="54"/>
    </row>
    <row r="59" spans="1:29" s="51" customFormat="1" ht="18.75" customHeight="1" thickBot="1">
      <c r="A59" s="63"/>
      <c r="B59" s="76" t="s">
        <v>120</v>
      </c>
      <c r="C59" s="65" t="s">
        <v>119</v>
      </c>
      <c r="D59" s="66">
        <f t="shared" si="0"/>
        <v>2</v>
      </c>
      <c r="E59" s="77">
        <v>30</v>
      </c>
      <c r="F59" s="85">
        <v>20</v>
      </c>
      <c r="G59" s="67"/>
      <c r="H59" s="67"/>
      <c r="I59" s="67"/>
      <c r="J59" s="67"/>
      <c r="K59" s="67"/>
      <c r="L59" s="67"/>
      <c r="M59" s="68"/>
      <c r="N59" s="90"/>
      <c r="O59" s="69">
        <f t="shared" si="3"/>
        <v>50</v>
      </c>
      <c r="P59" s="70">
        <f t="shared" si="2"/>
        <v>25</v>
      </c>
      <c r="Q59" s="71"/>
      <c r="R59" s="54"/>
      <c r="S59" s="54"/>
      <c r="T59" s="56"/>
      <c r="U59" s="14"/>
      <c r="V59" s="14"/>
      <c r="W59" s="101"/>
      <c r="X59" s="54"/>
      <c r="Y59" s="75"/>
      <c r="Z59" s="54"/>
    </row>
    <row r="60" spans="1:29" s="51" customFormat="1" ht="18.75" customHeight="1" thickBot="1">
      <c r="A60" s="63"/>
      <c r="B60" s="76" t="s">
        <v>124</v>
      </c>
      <c r="C60" s="68" t="s">
        <v>20</v>
      </c>
      <c r="D60" s="66">
        <f t="shared" si="0"/>
        <v>2</v>
      </c>
      <c r="E60" s="91">
        <v>26</v>
      </c>
      <c r="F60" s="85">
        <v>24</v>
      </c>
      <c r="G60" s="91"/>
      <c r="H60" s="91"/>
      <c r="I60" s="91"/>
      <c r="J60" s="91"/>
      <c r="K60" s="91"/>
      <c r="L60" s="91"/>
      <c r="M60" s="68"/>
      <c r="N60" s="90"/>
      <c r="O60" s="69">
        <f t="shared" si="3"/>
        <v>50</v>
      </c>
      <c r="P60" s="70">
        <f t="shared" si="2"/>
        <v>25</v>
      </c>
      <c r="Q60" s="71"/>
      <c r="R60" s="54"/>
      <c r="S60" s="54"/>
      <c r="T60" s="56"/>
      <c r="U60" s="14"/>
      <c r="V60" s="14"/>
      <c r="W60" s="101"/>
      <c r="X60" s="54"/>
      <c r="Y60" s="75"/>
      <c r="Z60" s="54"/>
    </row>
    <row r="61" spans="1:29" s="51" customFormat="1" ht="18.75" customHeight="1" thickBot="1">
      <c r="A61" s="80"/>
      <c r="B61" s="76" t="s">
        <v>131</v>
      </c>
      <c r="C61" s="65"/>
      <c r="D61" s="66">
        <f t="shared" si="0"/>
        <v>2</v>
      </c>
      <c r="E61" s="67">
        <v>29</v>
      </c>
      <c r="F61" s="20">
        <v>20</v>
      </c>
      <c r="G61" s="67"/>
      <c r="H61" s="67"/>
      <c r="I61" s="67"/>
      <c r="J61" s="67"/>
      <c r="K61" s="67"/>
      <c r="L61" s="67"/>
      <c r="M61" s="68"/>
      <c r="N61" s="54"/>
      <c r="O61" s="69">
        <f t="shared" si="3"/>
        <v>49</v>
      </c>
      <c r="P61" s="70">
        <f t="shared" si="2"/>
        <v>24.5</v>
      </c>
      <c r="Q61" s="71"/>
      <c r="T61" s="102"/>
      <c r="U61" s="14"/>
      <c r="V61" s="14"/>
      <c r="W61" s="101"/>
      <c r="X61" s="54"/>
      <c r="Y61" s="75"/>
      <c r="Z61" s="54"/>
    </row>
    <row r="62" spans="1:29" s="51" customFormat="1" ht="18.75" customHeight="1" thickBot="1">
      <c r="A62" s="63"/>
      <c r="B62" s="76" t="s">
        <v>252</v>
      </c>
      <c r="C62" s="65"/>
      <c r="D62" s="66">
        <f t="shared" si="0"/>
        <v>2</v>
      </c>
      <c r="E62" s="97">
        <v>27</v>
      </c>
      <c r="F62" s="98">
        <v>20</v>
      </c>
      <c r="G62" s="97"/>
      <c r="H62" s="97"/>
      <c r="I62" s="97"/>
      <c r="J62" s="97"/>
      <c r="K62" s="97"/>
      <c r="L62" s="97"/>
      <c r="M62" s="68"/>
      <c r="N62" s="54"/>
      <c r="O62" s="69">
        <f t="shared" si="3"/>
        <v>47</v>
      </c>
      <c r="P62" s="70">
        <f t="shared" si="2"/>
        <v>23.5</v>
      </c>
      <c r="Q62" s="71"/>
      <c r="T62" s="102"/>
      <c r="U62" s="14"/>
      <c r="V62" s="14"/>
      <c r="W62" s="101"/>
      <c r="X62" s="54"/>
      <c r="Y62" s="75"/>
      <c r="Z62" s="54"/>
    </row>
    <row r="63" spans="1:29" s="51" customFormat="1" ht="18.75" customHeight="1" thickBot="1">
      <c r="A63" s="63"/>
      <c r="B63" s="76" t="s">
        <v>342</v>
      </c>
      <c r="C63" s="65"/>
      <c r="D63" s="66">
        <f t="shared" si="0"/>
        <v>2</v>
      </c>
      <c r="E63" s="83"/>
      <c r="F63" s="85"/>
      <c r="G63" s="83"/>
      <c r="H63" s="83"/>
      <c r="I63" s="83"/>
      <c r="J63" s="83">
        <v>27</v>
      </c>
      <c r="K63" s="83">
        <v>20</v>
      </c>
      <c r="L63" s="83"/>
      <c r="M63" s="68"/>
      <c r="N63" s="54"/>
      <c r="O63" s="69">
        <f t="shared" si="3"/>
        <v>47</v>
      </c>
      <c r="P63" s="70">
        <f t="shared" si="2"/>
        <v>23.5</v>
      </c>
      <c r="Q63" s="71"/>
    </row>
    <row r="64" spans="1:29" s="51" customFormat="1" ht="18.75" customHeight="1" thickBot="1">
      <c r="A64" s="63"/>
      <c r="B64" s="76" t="s">
        <v>224</v>
      </c>
      <c r="C64" s="68"/>
      <c r="D64" s="66">
        <f t="shared" si="0"/>
        <v>2</v>
      </c>
      <c r="E64" s="83">
        <v>25</v>
      </c>
      <c r="F64" s="85"/>
      <c r="G64" s="83"/>
      <c r="H64" s="83"/>
      <c r="I64" s="83"/>
      <c r="J64" s="83"/>
      <c r="K64" s="83"/>
      <c r="L64" s="83">
        <v>22</v>
      </c>
      <c r="M64" s="68"/>
      <c r="N64" s="54"/>
      <c r="O64" s="69">
        <f t="shared" si="3"/>
        <v>47</v>
      </c>
      <c r="P64" s="70">
        <f t="shared" si="2"/>
        <v>23.5</v>
      </c>
      <c r="Q64" s="71"/>
    </row>
    <row r="65" spans="1:26" s="51" customFormat="1" ht="18.75" customHeight="1" thickBot="1">
      <c r="A65" s="80"/>
      <c r="B65" s="76" t="s">
        <v>143</v>
      </c>
      <c r="C65" s="65"/>
      <c r="D65" s="66">
        <f t="shared" si="0"/>
        <v>2</v>
      </c>
      <c r="E65" s="105">
        <v>27</v>
      </c>
      <c r="F65" s="20">
        <v>20</v>
      </c>
      <c r="G65" s="106"/>
      <c r="H65" s="105"/>
      <c r="I65" s="107"/>
      <c r="J65" s="105"/>
      <c r="K65" s="107"/>
      <c r="L65" s="105"/>
      <c r="M65" s="108"/>
      <c r="N65" s="54"/>
      <c r="O65" s="69">
        <f t="shared" si="3"/>
        <v>47</v>
      </c>
      <c r="P65" s="70">
        <f t="shared" si="2"/>
        <v>23.5</v>
      </c>
      <c r="Q65" s="71"/>
      <c r="T65" s="102"/>
      <c r="U65" s="14"/>
      <c r="V65" s="14"/>
      <c r="W65" s="101"/>
      <c r="X65" s="54"/>
      <c r="Y65" s="75"/>
      <c r="Z65" s="54"/>
    </row>
    <row r="66" spans="1:26" s="51" customFormat="1" ht="18.75" customHeight="1" thickBot="1">
      <c r="A66" s="63"/>
      <c r="B66" s="76" t="s">
        <v>132</v>
      </c>
      <c r="C66" s="65"/>
      <c r="D66" s="66">
        <f t="shared" si="0"/>
        <v>2</v>
      </c>
      <c r="E66" s="97">
        <v>26</v>
      </c>
      <c r="F66" s="98">
        <v>20</v>
      </c>
      <c r="G66" s="97"/>
      <c r="H66" s="97"/>
      <c r="I66" s="97"/>
      <c r="J66" s="97"/>
      <c r="K66" s="97"/>
      <c r="L66" s="97"/>
      <c r="M66" s="68"/>
      <c r="N66" s="54"/>
      <c r="O66" s="69">
        <f t="shared" si="3"/>
        <v>46</v>
      </c>
      <c r="P66" s="70">
        <f t="shared" si="2"/>
        <v>23</v>
      </c>
      <c r="Q66" s="71"/>
      <c r="T66" s="102"/>
      <c r="W66" s="101"/>
      <c r="X66" s="88"/>
      <c r="Y66" s="101"/>
      <c r="Z66" s="54"/>
    </row>
    <row r="67" spans="1:26" s="51" customFormat="1" ht="18.75" customHeight="1" thickBot="1">
      <c r="A67" s="63"/>
      <c r="B67" s="76" t="s">
        <v>24</v>
      </c>
      <c r="C67" s="65" t="s">
        <v>16</v>
      </c>
      <c r="D67" s="66">
        <f t="shared" si="0"/>
        <v>2</v>
      </c>
      <c r="E67" s="83">
        <v>23</v>
      </c>
      <c r="F67" s="85">
        <v>22</v>
      </c>
      <c r="G67" s="83"/>
      <c r="H67" s="83"/>
      <c r="I67" s="83"/>
      <c r="J67" s="83"/>
      <c r="K67" s="83"/>
      <c r="L67" s="83"/>
      <c r="M67" s="68"/>
      <c r="N67" s="90"/>
      <c r="O67" s="69">
        <f t="shared" si="3"/>
        <v>45</v>
      </c>
      <c r="P67" s="70">
        <f t="shared" si="2"/>
        <v>22.5</v>
      </c>
      <c r="Q67" s="71"/>
      <c r="S67" s="14"/>
      <c r="T67" s="52"/>
      <c r="U67" s="14"/>
      <c r="V67" s="14"/>
      <c r="W67" s="101"/>
      <c r="X67" s="54"/>
      <c r="Y67" s="101"/>
      <c r="Z67" s="54"/>
    </row>
    <row r="68" spans="1:26" s="51" customFormat="1" ht="18.75" customHeight="1" thickBot="1">
      <c r="A68" s="63"/>
      <c r="B68" s="76" t="s">
        <v>343</v>
      </c>
      <c r="C68" s="68"/>
      <c r="D68" s="66">
        <f t="shared" si="0"/>
        <v>2</v>
      </c>
      <c r="E68" s="97">
        <v>25</v>
      </c>
      <c r="F68" s="85"/>
      <c r="G68" s="97"/>
      <c r="H68" s="97"/>
      <c r="I68" s="97"/>
      <c r="J68" s="97"/>
      <c r="K68" s="97"/>
      <c r="L68" s="97">
        <v>20</v>
      </c>
      <c r="M68" s="68"/>
      <c r="N68" s="54"/>
      <c r="O68" s="69">
        <f t="shared" si="3"/>
        <v>45</v>
      </c>
      <c r="P68" s="70">
        <f t="shared" si="2"/>
        <v>22.5</v>
      </c>
      <c r="Q68" s="71"/>
      <c r="S68" s="14"/>
      <c r="T68" s="52"/>
      <c r="U68" s="14"/>
      <c r="V68" s="14"/>
      <c r="W68" s="101"/>
      <c r="X68" s="54"/>
      <c r="Y68" s="101"/>
      <c r="Z68" s="54"/>
    </row>
    <row r="69" spans="1:26" s="51" customFormat="1" ht="18.75" customHeight="1" thickBot="1">
      <c r="A69" s="80"/>
      <c r="B69" s="76" t="s">
        <v>140</v>
      </c>
      <c r="C69" s="68"/>
      <c r="D69" s="66">
        <f t="shared" ref="D69:D132" si="4">COUNT(E69:M69)</f>
        <v>2</v>
      </c>
      <c r="E69" s="83">
        <v>24</v>
      </c>
      <c r="F69" s="85">
        <v>20</v>
      </c>
      <c r="G69" s="83"/>
      <c r="H69" s="83"/>
      <c r="I69" s="83"/>
      <c r="J69" s="83"/>
      <c r="K69" s="83"/>
      <c r="L69" s="83"/>
      <c r="M69" s="68"/>
      <c r="N69" s="54"/>
      <c r="O69" s="69">
        <f t="shared" si="3"/>
        <v>44</v>
      </c>
      <c r="P69" s="70">
        <f t="shared" ref="P69:P132" si="5">SUM(E69:M69)/D69</f>
        <v>22</v>
      </c>
      <c r="Q69" s="71"/>
      <c r="T69" s="102"/>
      <c r="W69" s="101"/>
      <c r="X69" s="54"/>
      <c r="Y69" s="101"/>
      <c r="Z69" s="54"/>
    </row>
    <row r="70" spans="1:26" s="51" customFormat="1" ht="18.75" customHeight="1" thickBot="1">
      <c r="A70" s="63"/>
      <c r="B70" s="76" t="s">
        <v>91</v>
      </c>
      <c r="C70" s="68"/>
      <c r="D70" s="66">
        <f t="shared" si="4"/>
        <v>2</v>
      </c>
      <c r="E70" s="77">
        <v>21</v>
      </c>
      <c r="F70" s="85">
        <v>20</v>
      </c>
      <c r="G70" s="77"/>
      <c r="H70" s="77"/>
      <c r="I70" s="77"/>
      <c r="J70" s="77"/>
      <c r="K70" s="77"/>
      <c r="L70" s="77"/>
      <c r="M70" s="78"/>
      <c r="N70" s="54"/>
      <c r="O70" s="69">
        <f t="shared" si="3"/>
        <v>41</v>
      </c>
      <c r="P70" s="70">
        <f t="shared" si="5"/>
        <v>20.5</v>
      </c>
      <c r="Q70" s="71"/>
      <c r="T70" s="102"/>
      <c r="W70" s="101"/>
      <c r="X70" s="54"/>
      <c r="Y70" s="101"/>
      <c r="Z70" s="54"/>
    </row>
    <row r="71" spans="1:26" s="51" customFormat="1" ht="18.75" customHeight="1" thickBot="1">
      <c r="A71" s="63"/>
      <c r="B71" s="76" t="s">
        <v>344</v>
      </c>
      <c r="C71" s="65"/>
      <c r="D71" s="66">
        <f t="shared" si="4"/>
        <v>2</v>
      </c>
      <c r="E71" s="97"/>
      <c r="F71" s="98"/>
      <c r="G71" s="97"/>
      <c r="H71" s="97">
        <v>20</v>
      </c>
      <c r="I71" s="97"/>
      <c r="J71" s="97"/>
      <c r="K71" s="97">
        <v>21</v>
      </c>
      <c r="L71" s="97"/>
      <c r="M71" s="68"/>
      <c r="N71" s="54"/>
      <c r="O71" s="69">
        <f t="shared" si="3"/>
        <v>41</v>
      </c>
      <c r="P71" s="70">
        <f t="shared" si="5"/>
        <v>20.5</v>
      </c>
      <c r="Q71" s="71"/>
      <c r="T71" s="102"/>
      <c r="W71" s="101"/>
      <c r="X71" s="54"/>
      <c r="Y71" s="101"/>
      <c r="Z71" s="54"/>
    </row>
    <row r="72" spans="1:26" s="51" customFormat="1" ht="18.75" customHeight="1" thickBot="1">
      <c r="A72" s="63"/>
      <c r="B72" s="76" t="s">
        <v>133</v>
      </c>
      <c r="C72" s="65"/>
      <c r="D72" s="66">
        <f t="shared" si="4"/>
        <v>2</v>
      </c>
      <c r="E72" s="83">
        <v>20</v>
      </c>
      <c r="F72" s="85">
        <v>20</v>
      </c>
      <c r="G72" s="83"/>
      <c r="H72" s="83"/>
      <c r="I72" s="83"/>
      <c r="J72" s="83"/>
      <c r="K72" s="83"/>
      <c r="L72" s="83"/>
      <c r="M72" s="68"/>
      <c r="N72" s="54"/>
      <c r="O72" s="69">
        <f t="shared" si="3"/>
        <v>40</v>
      </c>
      <c r="P72" s="70">
        <f t="shared" si="5"/>
        <v>20</v>
      </c>
      <c r="Q72" s="71"/>
      <c r="T72" s="102"/>
      <c r="W72" s="101"/>
      <c r="X72" s="54"/>
      <c r="Y72" s="101"/>
      <c r="Z72" s="54"/>
    </row>
    <row r="73" spans="1:26" s="51" customFormat="1" ht="18.75" customHeight="1" thickBot="1">
      <c r="A73" s="80"/>
      <c r="B73" s="76" t="s">
        <v>141</v>
      </c>
      <c r="C73" s="65"/>
      <c r="D73" s="66">
        <f t="shared" si="4"/>
        <v>2</v>
      </c>
      <c r="E73" s="83">
        <v>20</v>
      </c>
      <c r="F73" s="85">
        <v>20</v>
      </c>
      <c r="G73" s="83"/>
      <c r="H73" s="83"/>
      <c r="I73" s="83"/>
      <c r="J73" s="83"/>
      <c r="K73" s="83"/>
      <c r="L73" s="83"/>
      <c r="M73" s="68"/>
      <c r="N73" s="90"/>
      <c r="O73" s="69">
        <f t="shared" si="3"/>
        <v>40</v>
      </c>
      <c r="P73" s="70">
        <f t="shared" si="5"/>
        <v>20</v>
      </c>
      <c r="Q73" s="71"/>
      <c r="S73" s="14"/>
      <c r="T73" s="52"/>
      <c r="U73" s="14"/>
      <c r="V73" s="14"/>
      <c r="W73" s="101"/>
      <c r="X73" s="54"/>
      <c r="Y73" s="101"/>
      <c r="Z73" s="54"/>
    </row>
    <row r="74" spans="1:26" s="51" customFormat="1" ht="18.75" customHeight="1" thickBot="1">
      <c r="A74" s="63"/>
      <c r="B74" s="76" t="s">
        <v>142</v>
      </c>
      <c r="C74" s="65"/>
      <c r="D74" s="66">
        <f t="shared" si="4"/>
        <v>2</v>
      </c>
      <c r="E74" s="97">
        <v>20</v>
      </c>
      <c r="F74" s="98">
        <v>20</v>
      </c>
      <c r="G74" s="97"/>
      <c r="H74" s="97"/>
      <c r="I74" s="97"/>
      <c r="J74" s="97"/>
      <c r="K74" s="97"/>
      <c r="L74" s="97"/>
      <c r="M74" s="68"/>
      <c r="N74" s="90"/>
      <c r="O74" s="69">
        <f t="shared" si="3"/>
        <v>40</v>
      </c>
      <c r="P74" s="70">
        <f t="shared" si="5"/>
        <v>20</v>
      </c>
      <c r="Q74" s="71"/>
      <c r="S74" s="14"/>
      <c r="T74" s="52"/>
      <c r="U74" s="14"/>
      <c r="V74" s="14"/>
      <c r="W74" s="101"/>
      <c r="X74" s="54"/>
      <c r="Y74" s="101"/>
      <c r="Z74" s="54"/>
    </row>
    <row r="75" spans="1:26" s="51" customFormat="1" ht="18.75" customHeight="1" thickBot="1">
      <c r="A75" s="63"/>
      <c r="B75" s="76" t="s">
        <v>144</v>
      </c>
      <c r="C75" s="68"/>
      <c r="D75" s="66">
        <f t="shared" si="4"/>
        <v>2</v>
      </c>
      <c r="E75" s="83">
        <v>20</v>
      </c>
      <c r="F75" s="85">
        <v>20</v>
      </c>
      <c r="G75" s="83"/>
      <c r="H75" s="83"/>
      <c r="I75" s="83"/>
      <c r="J75" s="83"/>
      <c r="K75" s="83"/>
      <c r="L75" s="83"/>
      <c r="M75" s="68"/>
      <c r="N75" s="90"/>
      <c r="O75" s="69">
        <f t="shared" si="3"/>
        <v>40</v>
      </c>
      <c r="P75" s="70">
        <f t="shared" si="5"/>
        <v>20</v>
      </c>
      <c r="Q75" s="71"/>
      <c r="S75" s="14"/>
      <c r="T75" s="52"/>
      <c r="U75" s="14"/>
      <c r="V75" s="14"/>
      <c r="W75" s="75"/>
      <c r="X75" s="14"/>
      <c r="Y75" s="54"/>
      <c r="Z75" s="54"/>
    </row>
    <row r="76" spans="1:26" s="51" customFormat="1" ht="18.75" customHeight="1" thickBot="1">
      <c r="A76" s="63"/>
      <c r="B76" s="76" t="s">
        <v>145</v>
      </c>
      <c r="C76" s="65"/>
      <c r="D76" s="66">
        <f t="shared" si="4"/>
        <v>2</v>
      </c>
      <c r="E76" s="67">
        <v>20</v>
      </c>
      <c r="F76" s="85">
        <v>20</v>
      </c>
      <c r="G76" s="67"/>
      <c r="H76" s="67"/>
      <c r="I76" s="67"/>
      <c r="J76" s="67"/>
      <c r="K76" s="67"/>
      <c r="L76" s="67"/>
      <c r="M76" s="68"/>
      <c r="N76" s="54"/>
      <c r="O76" s="69">
        <f t="shared" si="3"/>
        <v>40</v>
      </c>
      <c r="P76" s="70">
        <f t="shared" si="5"/>
        <v>20</v>
      </c>
      <c r="S76" s="14"/>
      <c r="T76" s="52"/>
      <c r="U76" s="14"/>
      <c r="V76" s="14"/>
      <c r="W76" s="75"/>
      <c r="X76" s="14"/>
      <c r="Y76" s="54"/>
      <c r="Z76" s="54"/>
    </row>
    <row r="77" spans="1:26" s="51" customFormat="1" ht="18.75" customHeight="1" thickBot="1">
      <c r="A77" s="80"/>
      <c r="B77" s="76" t="s">
        <v>158</v>
      </c>
      <c r="C77" s="65"/>
      <c r="D77" s="66">
        <f t="shared" si="4"/>
        <v>2</v>
      </c>
      <c r="E77" s="67">
        <v>20</v>
      </c>
      <c r="F77" s="85">
        <v>20</v>
      </c>
      <c r="G77" s="67"/>
      <c r="H77" s="67"/>
      <c r="I77" s="67"/>
      <c r="J77" s="67"/>
      <c r="K77" s="67"/>
      <c r="L77" s="67"/>
      <c r="M77" s="68"/>
      <c r="N77" s="54"/>
      <c r="O77" s="69">
        <f t="shared" si="3"/>
        <v>40</v>
      </c>
      <c r="P77" s="70">
        <f t="shared" si="5"/>
        <v>20</v>
      </c>
      <c r="S77" s="14"/>
      <c r="T77" s="52"/>
      <c r="U77" s="14"/>
      <c r="V77" s="14"/>
      <c r="W77" s="75"/>
      <c r="X77" s="14"/>
      <c r="Y77" s="54"/>
      <c r="Z77" s="54"/>
    </row>
    <row r="78" spans="1:26" s="51" customFormat="1" ht="18.75" customHeight="1" thickBot="1">
      <c r="A78" s="63"/>
      <c r="B78" s="76" t="s">
        <v>345</v>
      </c>
      <c r="C78" s="65"/>
      <c r="D78" s="66">
        <f t="shared" si="4"/>
        <v>2</v>
      </c>
      <c r="E78" s="97">
        <v>20</v>
      </c>
      <c r="F78" s="98">
        <v>20</v>
      </c>
      <c r="G78" s="97"/>
      <c r="H78" s="97"/>
      <c r="I78" s="97"/>
      <c r="J78" s="97"/>
      <c r="K78" s="97"/>
      <c r="L78" s="97"/>
      <c r="M78" s="68"/>
      <c r="N78" s="54"/>
      <c r="O78" s="69">
        <f t="shared" si="3"/>
        <v>40</v>
      </c>
      <c r="P78" s="70">
        <f t="shared" si="5"/>
        <v>20</v>
      </c>
      <c r="S78" s="14"/>
      <c r="T78" s="52"/>
      <c r="U78" s="14"/>
      <c r="V78" s="14"/>
      <c r="W78" s="75"/>
      <c r="X78" s="14"/>
      <c r="Y78" s="54"/>
      <c r="Z78" s="54"/>
    </row>
    <row r="79" spans="1:26" s="51" customFormat="1" ht="18.75" customHeight="1" thickBot="1">
      <c r="A79" s="63"/>
      <c r="B79" s="76" t="s">
        <v>346</v>
      </c>
      <c r="C79" s="65"/>
      <c r="D79" s="66">
        <f t="shared" si="4"/>
        <v>2</v>
      </c>
      <c r="E79" s="83">
        <v>20</v>
      </c>
      <c r="F79" s="85">
        <v>20</v>
      </c>
      <c r="G79" s="83"/>
      <c r="H79" s="83"/>
      <c r="I79" s="83"/>
      <c r="J79" s="83"/>
      <c r="K79" s="83"/>
      <c r="L79" s="83"/>
      <c r="M79" s="68"/>
      <c r="N79" s="54"/>
      <c r="O79" s="69">
        <f t="shared" si="3"/>
        <v>40</v>
      </c>
      <c r="P79" s="70">
        <f t="shared" si="5"/>
        <v>20</v>
      </c>
      <c r="S79" s="14"/>
      <c r="T79" s="52"/>
      <c r="U79" s="14"/>
      <c r="V79" s="14"/>
      <c r="W79" s="75"/>
      <c r="X79" s="14"/>
      <c r="Y79" s="54"/>
      <c r="Z79" s="54"/>
    </row>
    <row r="80" spans="1:26" s="51" customFormat="1" ht="18.75" customHeight="1" thickBot="1">
      <c r="A80" s="80"/>
      <c r="B80" s="76" t="s">
        <v>347</v>
      </c>
      <c r="C80" s="65"/>
      <c r="D80" s="66">
        <f t="shared" si="4"/>
        <v>2</v>
      </c>
      <c r="E80" s="83">
        <v>20</v>
      </c>
      <c r="F80" s="85">
        <v>20</v>
      </c>
      <c r="G80" s="83"/>
      <c r="H80" s="83"/>
      <c r="I80" s="83"/>
      <c r="J80" s="83"/>
      <c r="K80" s="83"/>
      <c r="L80" s="83"/>
      <c r="M80" s="68"/>
      <c r="N80" s="54"/>
      <c r="O80" s="69">
        <f t="shared" si="3"/>
        <v>40</v>
      </c>
      <c r="P80" s="70">
        <f t="shared" si="5"/>
        <v>20</v>
      </c>
      <c r="S80" s="14"/>
      <c r="T80" s="52"/>
      <c r="U80" s="14"/>
      <c r="V80" s="14"/>
      <c r="W80" s="75"/>
      <c r="X80" s="14"/>
      <c r="Y80" s="54"/>
      <c r="Z80" s="54"/>
    </row>
    <row r="81" spans="1:29" s="51" customFormat="1" ht="18.75" customHeight="1" thickBot="1">
      <c r="A81" s="63"/>
      <c r="B81" s="76" t="s">
        <v>348</v>
      </c>
      <c r="C81" s="65"/>
      <c r="D81" s="66">
        <f t="shared" si="4"/>
        <v>2</v>
      </c>
      <c r="E81" s="67">
        <v>20</v>
      </c>
      <c r="F81" s="85">
        <v>20</v>
      </c>
      <c r="G81" s="67"/>
      <c r="H81" s="67"/>
      <c r="I81" s="67"/>
      <c r="J81" s="67"/>
      <c r="K81" s="67"/>
      <c r="L81" s="67"/>
      <c r="M81" s="68"/>
      <c r="N81" s="54"/>
      <c r="O81" s="69">
        <f t="shared" si="3"/>
        <v>40</v>
      </c>
      <c r="P81" s="70">
        <f t="shared" si="5"/>
        <v>20</v>
      </c>
      <c r="S81" s="14"/>
      <c r="T81" s="52"/>
      <c r="U81" s="14"/>
      <c r="V81" s="14"/>
      <c r="W81" s="75"/>
      <c r="X81" s="14"/>
      <c r="Y81" s="54"/>
      <c r="Z81" s="54"/>
    </row>
    <row r="82" spans="1:29" s="51" customFormat="1" ht="18.75" customHeight="1" thickBot="1">
      <c r="A82" s="63"/>
      <c r="B82" s="76" t="s">
        <v>349</v>
      </c>
      <c r="C82" s="65"/>
      <c r="D82" s="66">
        <f t="shared" si="4"/>
        <v>2</v>
      </c>
      <c r="E82" s="97">
        <v>20</v>
      </c>
      <c r="F82" s="98">
        <v>20</v>
      </c>
      <c r="G82" s="97"/>
      <c r="H82" s="97"/>
      <c r="I82" s="97"/>
      <c r="J82" s="97"/>
      <c r="K82" s="97"/>
      <c r="L82" s="97"/>
      <c r="M82" s="68"/>
      <c r="N82" s="90"/>
      <c r="O82" s="69">
        <f t="shared" si="3"/>
        <v>40</v>
      </c>
      <c r="P82" s="70">
        <f t="shared" si="5"/>
        <v>20</v>
      </c>
      <c r="Q82" s="71"/>
      <c r="T82" s="102"/>
      <c r="W82" s="75"/>
      <c r="X82" s="14"/>
      <c r="Y82" s="54"/>
      <c r="Z82" s="54"/>
    </row>
    <row r="83" spans="1:29" s="51" customFormat="1" ht="18.75" customHeight="1" thickBot="1">
      <c r="A83" s="80"/>
      <c r="B83" s="76" t="s">
        <v>350</v>
      </c>
      <c r="C83" s="65"/>
      <c r="D83" s="66">
        <f t="shared" si="4"/>
        <v>2</v>
      </c>
      <c r="E83" s="83">
        <v>20</v>
      </c>
      <c r="F83" s="85">
        <v>20</v>
      </c>
      <c r="G83" s="83"/>
      <c r="H83" s="83"/>
      <c r="I83" s="83"/>
      <c r="J83" s="83"/>
      <c r="K83" s="83"/>
      <c r="L83" s="83"/>
      <c r="M83" s="68"/>
      <c r="N83" s="54"/>
      <c r="O83" s="69">
        <f t="shared" si="3"/>
        <v>40</v>
      </c>
      <c r="P83" s="70">
        <f t="shared" si="5"/>
        <v>20</v>
      </c>
      <c r="Q83" s="71"/>
      <c r="S83" s="14"/>
      <c r="T83" s="52"/>
      <c r="U83" s="14"/>
      <c r="V83" s="14"/>
      <c r="W83" s="75"/>
      <c r="X83" s="14"/>
      <c r="Y83" s="54"/>
      <c r="Z83" s="96"/>
      <c r="AA83" s="96"/>
      <c r="AB83" s="96"/>
      <c r="AC83" s="75"/>
    </row>
    <row r="84" spans="1:29" s="51" customFormat="1" ht="18.75" customHeight="1" thickBot="1">
      <c r="A84" s="63"/>
      <c r="B84" s="76" t="s">
        <v>49</v>
      </c>
      <c r="C84" s="65" t="s">
        <v>105</v>
      </c>
      <c r="D84" s="66">
        <f t="shared" si="4"/>
        <v>1</v>
      </c>
      <c r="E84" s="97"/>
      <c r="F84" s="98"/>
      <c r="G84" s="97"/>
      <c r="H84" s="97"/>
      <c r="I84" s="97">
        <v>40</v>
      </c>
      <c r="J84" s="97"/>
      <c r="K84" s="97"/>
      <c r="L84" s="97"/>
      <c r="M84" s="68"/>
      <c r="N84" s="90"/>
      <c r="O84" s="69">
        <f t="shared" si="3"/>
        <v>40</v>
      </c>
      <c r="P84" s="70">
        <f t="shared" si="5"/>
        <v>40</v>
      </c>
      <c r="Q84" s="71"/>
      <c r="S84" s="29"/>
      <c r="T84" s="52"/>
      <c r="U84" s="14"/>
      <c r="V84" s="14"/>
      <c r="W84" s="75"/>
      <c r="X84" s="29"/>
    </row>
    <row r="85" spans="1:29" s="51" customFormat="1" ht="18.75" customHeight="1" thickBot="1">
      <c r="A85" s="63"/>
      <c r="B85" s="76" t="s">
        <v>148</v>
      </c>
      <c r="C85" s="65" t="s">
        <v>15</v>
      </c>
      <c r="D85" s="66">
        <f t="shared" si="4"/>
        <v>2</v>
      </c>
      <c r="E85" s="83"/>
      <c r="F85" s="85">
        <v>20</v>
      </c>
      <c r="G85" s="83"/>
      <c r="H85" s="83"/>
      <c r="I85" s="83"/>
      <c r="J85" s="83"/>
      <c r="K85" s="83">
        <v>20</v>
      </c>
      <c r="L85" s="83"/>
      <c r="M85" s="68"/>
      <c r="N85" s="90"/>
      <c r="O85" s="69">
        <f t="shared" si="3"/>
        <v>40</v>
      </c>
      <c r="P85" s="70">
        <f t="shared" si="5"/>
        <v>20</v>
      </c>
      <c r="Q85" s="71"/>
      <c r="S85" s="29"/>
      <c r="T85" s="52"/>
      <c r="U85" s="14"/>
      <c r="V85" s="14"/>
      <c r="W85" s="75"/>
      <c r="X85" s="29"/>
      <c r="Z85" s="96"/>
      <c r="AA85" s="96"/>
      <c r="AB85" s="96"/>
      <c r="AC85" s="75"/>
    </row>
    <row r="86" spans="1:29" s="51" customFormat="1" ht="18.75" customHeight="1" thickBot="1">
      <c r="A86" s="63"/>
      <c r="B86" s="76" t="s">
        <v>170</v>
      </c>
      <c r="C86" s="65"/>
      <c r="D86" s="66">
        <f t="shared" si="4"/>
        <v>2</v>
      </c>
      <c r="E86" s="83">
        <v>20</v>
      </c>
      <c r="F86" s="85"/>
      <c r="G86" s="83"/>
      <c r="H86" s="83"/>
      <c r="I86" s="83"/>
      <c r="J86" s="83"/>
      <c r="K86" s="83"/>
      <c r="L86" s="83"/>
      <c r="M86" s="68">
        <v>20</v>
      </c>
      <c r="N86" s="90"/>
      <c r="O86" s="69">
        <f t="shared" si="3"/>
        <v>40</v>
      </c>
      <c r="P86" s="70">
        <f t="shared" si="5"/>
        <v>20</v>
      </c>
      <c r="Q86" s="71"/>
      <c r="S86" s="29"/>
      <c r="T86" s="52"/>
      <c r="U86" s="14"/>
      <c r="V86" s="14"/>
      <c r="W86" s="75"/>
      <c r="X86" s="29"/>
      <c r="Z86" s="96"/>
      <c r="AA86" s="96"/>
      <c r="AB86" s="96"/>
      <c r="AC86" s="75"/>
    </row>
    <row r="87" spans="1:29" s="51" customFormat="1" ht="18.75" customHeight="1" thickBot="1">
      <c r="A87" s="63"/>
      <c r="B87" s="76" t="s">
        <v>149</v>
      </c>
      <c r="C87" s="68" t="s">
        <v>105</v>
      </c>
      <c r="D87" s="66">
        <f t="shared" si="4"/>
        <v>2</v>
      </c>
      <c r="E87" s="77"/>
      <c r="F87" s="85"/>
      <c r="G87" s="77"/>
      <c r="H87" s="77"/>
      <c r="I87" s="77"/>
      <c r="J87" s="77"/>
      <c r="K87" s="77">
        <v>20</v>
      </c>
      <c r="L87" s="77"/>
      <c r="M87" s="78">
        <v>20</v>
      </c>
      <c r="N87" s="54"/>
      <c r="O87" s="69">
        <f t="shared" si="3"/>
        <v>40</v>
      </c>
      <c r="P87" s="70">
        <f t="shared" si="5"/>
        <v>20</v>
      </c>
      <c r="Q87" s="71"/>
      <c r="S87" s="29"/>
      <c r="T87" s="52"/>
      <c r="U87" s="14"/>
      <c r="V87" s="14"/>
      <c r="W87" s="75"/>
      <c r="X87" s="29"/>
      <c r="Z87" s="96"/>
      <c r="AA87" s="96"/>
      <c r="AB87" s="96"/>
      <c r="AC87" s="87"/>
    </row>
    <row r="88" spans="1:29" s="51" customFormat="1" ht="18.75" customHeight="1" thickBot="1">
      <c r="A88" s="63"/>
      <c r="B88" s="76" t="s">
        <v>93</v>
      </c>
      <c r="C88" s="65"/>
      <c r="D88" s="66">
        <f t="shared" si="4"/>
        <v>2</v>
      </c>
      <c r="E88" s="97"/>
      <c r="F88" s="98"/>
      <c r="G88" s="97"/>
      <c r="H88" s="97"/>
      <c r="I88" s="97"/>
      <c r="J88" s="97"/>
      <c r="K88" s="97">
        <v>20</v>
      </c>
      <c r="L88" s="97"/>
      <c r="M88" s="68">
        <v>20</v>
      </c>
      <c r="N88" s="54"/>
      <c r="O88" s="69">
        <f t="shared" si="3"/>
        <v>40</v>
      </c>
      <c r="P88" s="70">
        <f t="shared" si="5"/>
        <v>20</v>
      </c>
      <c r="S88" s="29"/>
      <c r="T88" s="52"/>
      <c r="U88" s="14"/>
      <c r="V88" s="14"/>
      <c r="W88" s="101"/>
      <c r="X88" s="29"/>
    </row>
    <row r="89" spans="1:29" s="51" customFormat="1" ht="18.75" customHeight="1" thickBot="1">
      <c r="A89" s="80"/>
      <c r="B89" s="76" t="s">
        <v>351</v>
      </c>
      <c r="C89" s="65"/>
      <c r="D89" s="66">
        <f t="shared" si="4"/>
        <v>2</v>
      </c>
      <c r="E89" s="97"/>
      <c r="F89" s="98"/>
      <c r="G89" s="97"/>
      <c r="H89" s="97"/>
      <c r="I89" s="97"/>
      <c r="J89" s="97"/>
      <c r="K89" s="97">
        <v>20</v>
      </c>
      <c r="L89" s="97"/>
      <c r="M89" s="68">
        <v>20</v>
      </c>
      <c r="N89" s="54"/>
      <c r="O89" s="69">
        <f t="shared" si="3"/>
        <v>40</v>
      </c>
      <c r="P89" s="70">
        <f t="shared" si="5"/>
        <v>20</v>
      </c>
      <c r="S89" s="29"/>
      <c r="T89" s="52"/>
      <c r="U89" s="14"/>
      <c r="V89" s="14"/>
      <c r="W89" s="101"/>
      <c r="X89" s="29"/>
    </row>
    <row r="90" spans="1:29" s="51" customFormat="1" ht="18.75" customHeight="1" thickBot="1">
      <c r="A90" s="63"/>
      <c r="B90" s="76" t="s">
        <v>352</v>
      </c>
      <c r="C90" s="65"/>
      <c r="D90" s="66">
        <f t="shared" si="4"/>
        <v>2</v>
      </c>
      <c r="E90" s="97"/>
      <c r="F90" s="98"/>
      <c r="G90" s="97"/>
      <c r="H90" s="97"/>
      <c r="I90" s="97"/>
      <c r="J90" s="97"/>
      <c r="K90" s="97"/>
      <c r="L90" s="97">
        <v>20</v>
      </c>
      <c r="M90" s="68">
        <v>20</v>
      </c>
      <c r="N90" s="54"/>
      <c r="O90" s="69">
        <f t="shared" si="3"/>
        <v>40</v>
      </c>
      <c r="P90" s="70">
        <f t="shared" si="5"/>
        <v>20</v>
      </c>
      <c r="S90" s="29"/>
      <c r="T90" s="52"/>
      <c r="U90" s="14"/>
      <c r="V90" s="14"/>
      <c r="W90" s="101"/>
      <c r="X90" s="29"/>
    </row>
    <row r="91" spans="1:29" s="51" customFormat="1" ht="18.75" customHeight="1" thickBot="1">
      <c r="A91" s="63"/>
      <c r="B91" s="76" t="s">
        <v>353</v>
      </c>
      <c r="C91" s="65"/>
      <c r="D91" s="66">
        <f t="shared" si="4"/>
        <v>2</v>
      </c>
      <c r="E91" s="97"/>
      <c r="F91" s="98"/>
      <c r="G91" s="97"/>
      <c r="H91" s="97"/>
      <c r="I91" s="97"/>
      <c r="J91" s="97"/>
      <c r="K91" s="97"/>
      <c r="L91" s="97">
        <v>20</v>
      </c>
      <c r="M91" s="68">
        <v>20</v>
      </c>
      <c r="N91" s="90"/>
      <c r="O91" s="69">
        <f t="shared" si="3"/>
        <v>40</v>
      </c>
      <c r="P91" s="70">
        <f t="shared" si="5"/>
        <v>20</v>
      </c>
      <c r="S91" s="29"/>
      <c r="T91" s="52"/>
      <c r="U91" s="14"/>
      <c r="V91" s="14"/>
      <c r="W91" s="101"/>
      <c r="X91" s="29"/>
    </row>
    <row r="92" spans="1:29" s="51" customFormat="1" ht="18.75" customHeight="1" thickBot="1">
      <c r="A92" s="80"/>
      <c r="B92" s="76" t="s">
        <v>354</v>
      </c>
      <c r="C92" s="65"/>
      <c r="D92" s="66">
        <f t="shared" si="4"/>
        <v>1</v>
      </c>
      <c r="E92" s="97"/>
      <c r="F92" s="103"/>
      <c r="G92" s="97"/>
      <c r="H92" s="97"/>
      <c r="I92" s="97"/>
      <c r="J92" s="97">
        <v>38</v>
      </c>
      <c r="K92" s="97"/>
      <c r="L92" s="97"/>
      <c r="M92" s="65"/>
      <c r="N92" s="104"/>
      <c r="O92" s="69">
        <f t="shared" si="3"/>
        <v>38</v>
      </c>
      <c r="P92" s="70">
        <f t="shared" si="5"/>
        <v>38</v>
      </c>
      <c r="S92" s="29"/>
      <c r="T92" s="52"/>
      <c r="U92" s="14"/>
      <c r="V92" s="14"/>
      <c r="W92" s="101"/>
      <c r="X92" s="29"/>
    </row>
    <row r="93" spans="1:29" s="51" customFormat="1" ht="18.75" customHeight="1" thickBot="1">
      <c r="A93" s="63"/>
      <c r="B93" s="76" t="s">
        <v>355</v>
      </c>
      <c r="C93" s="68"/>
      <c r="D93" s="66">
        <f t="shared" si="4"/>
        <v>1</v>
      </c>
      <c r="E93" s="91"/>
      <c r="F93" s="85"/>
      <c r="G93" s="91"/>
      <c r="H93" s="91">
        <v>35</v>
      </c>
      <c r="I93" s="91"/>
      <c r="J93" s="91"/>
      <c r="K93" s="91"/>
      <c r="L93" s="91"/>
      <c r="M93" s="68"/>
      <c r="N93" s="90"/>
      <c r="O93" s="69">
        <f t="shared" si="3"/>
        <v>35</v>
      </c>
      <c r="P93" s="70">
        <f t="shared" si="5"/>
        <v>35</v>
      </c>
      <c r="S93" s="29"/>
      <c r="T93" s="52"/>
      <c r="U93" s="14"/>
      <c r="V93" s="14"/>
      <c r="W93" s="101"/>
      <c r="X93" s="29"/>
    </row>
    <row r="94" spans="1:29" s="51" customFormat="1" ht="18.75" customHeight="1" thickBot="1">
      <c r="A94" s="63"/>
      <c r="B94" s="76" t="s">
        <v>36</v>
      </c>
      <c r="C94" s="65" t="s">
        <v>19</v>
      </c>
      <c r="D94" s="66">
        <f t="shared" si="4"/>
        <v>1</v>
      </c>
      <c r="E94" s="83"/>
      <c r="F94" s="85"/>
      <c r="G94" s="83"/>
      <c r="H94" s="83">
        <v>34</v>
      </c>
      <c r="I94" s="83"/>
      <c r="J94" s="83"/>
      <c r="K94" s="83"/>
      <c r="L94" s="83"/>
      <c r="M94" s="78"/>
      <c r="N94" s="54"/>
      <c r="O94" s="69">
        <f t="shared" si="3"/>
        <v>34</v>
      </c>
      <c r="P94" s="70">
        <f t="shared" si="5"/>
        <v>34</v>
      </c>
      <c r="Q94" s="71"/>
      <c r="S94" s="29"/>
      <c r="T94" s="52"/>
      <c r="U94" s="14"/>
      <c r="V94" s="14"/>
      <c r="W94" s="101"/>
      <c r="X94" s="29"/>
    </row>
    <row r="95" spans="1:29" s="51" customFormat="1" ht="18.75" customHeight="1" thickBot="1">
      <c r="A95" s="63"/>
      <c r="B95" s="76" t="s">
        <v>356</v>
      </c>
      <c r="C95" s="65" t="s">
        <v>15</v>
      </c>
      <c r="D95" s="66">
        <f t="shared" si="4"/>
        <v>1</v>
      </c>
      <c r="E95" s="67">
        <v>33</v>
      </c>
      <c r="F95" s="20"/>
      <c r="G95" s="67"/>
      <c r="H95" s="67"/>
      <c r="I95" s="67"/>
      <c r="J95" s="67"/>
      <c r="K95" s="67"/>
      <c r="L95" s="67"/>
      <c r="M95" s="68"/>
      <c r="N95" s="54"/>
      <c r="O95" s="69">
        <f t="shared" si="3"/>
        <v>33</v>
      </c>
      <c r="P95" s="70">
        <f t="shared" si="5"/>
        <v>33</v>
      </c>
      <c r="Q95" s="71"/>
      <c r="S95" s="29"/>
      <c r="T95" s="52"/>
      <c r="U95" s="14"/>
      <c r="V95" s="14"/>
      <c r="W95" s="101"/>
      <c r="X95" s="29"/>
    </row>
    <row r="96" spans="1:29" s="51" customFormat="1" ht="18.75" customHeight="1" thickBot="1">
      <c r="A96" s="80"/>
      <c r="B96" s="76" t="s">
        <v>50</v>
      </c>
      <c r="C96" s="65" t="s">
        <v>105</v>
      </c>
      <c r="D96" s="66">
        <f t="shared" si="4"/>
        <v>1</v>
      </c>
      <c r="E96" s="97"/>
      <c r="F96" s="98"/>
      <c r="G96" s="97"/>
      <c r="H96" s="97"/>
      <c r="I96" s="97">
        <v>33</v>
      </c>
      <c r="J96" s="97"/>
      <c r="K96" s="97"/>
      <c r="L96" s="97"/>
      <c r="M96" s="68"/>
      <c r="N96" s="54"/>
      <c r="O96" s="69">
        <f t="shared" si="3"/>
        <v>33</v>
      </c>
      <c r="P96" s="70">
        <f t="shared" si="5"/>
        <v>33</v>
      </c>
      <c r="Q96" s="71"/>
      <c r="S96" s="29"/>
      <c r="T96" s="52"/>
      <c r="U96" s="14"/>
      <c r="V96" s="14"/>
      <c r="W96" s="101"/>
      <c r="X96" s="29"/>
      <c r="Z96" s="96"/>
      <c r="AA96" s="96"/>
      <c r="AB96" s="96"/>
      <c r="AC96" s="75"/>
    </row>
    <row r="97" spans="1:29" s="51" customFormat="1" ht="24" thickBot="1">
      <c r="A97" s="63"/>
      <c r="B97" s="76" t="s">
        <v>357</v>
      </c>
      <c r="C97" s="65"/>
      <c r="D97" s="66">
        <f t="shared" si="4"/>
        <v>1</v>
      </c>
      <c r="E97" s="97"/>
      <c r="F97" s="98"/>
      <c r="G97" s="97"/>
      <c r="H97" s="97"/>
      <c r="I97" s="97"/>
      <c r="J97" s="97"/>
      <c r="K97" s="97">
        <v>33</v>
      </c>
      <c r="L97" s="97"/>
      <c r="M97" s="68"/>
      <c r="N97" s="54"/>
      <c r="O97" s="69">
        <f t="shared" si="3"/>
        <v>33</v>
      </c>
      <c r="P97" s="70">
        <f t="shared" si="5"/>
        <v>33</v>
      </c>
      <c r="Q97" s="71"/>
      <c r="S97" s="29"/>
      <c r="T97" s="52"/>
      <c r="U97" s="14"/>
      <c r="V97" s="14"/>
      <c r="W97" s="101"/>
      <c r="X97" s="29"/>
      <c r="Z97" s="96"/>
      <c r="AA97" s="96"/>
      <c r="AB97" s="96"/>
      <c r="AC97" s="75"/>
    </row>
    <row r="98" spans="1:29" s="51" customFormat="1" ht="24" thickBot="1">
      <c r="A98" s="63"/>
      <c r="B98" s="76" t="s">
        <v>11</v>
      </c>
      <c r="C98" s="68" t="s">
        <v>19</v>
      </c>
      <c r="D98" s="66">
        <f t="shared" si="4"/>
        <v>1</v>
      </c>
      <c r="E98" s="83"/>
      <c r="F98" s="85"/>
      <c r="G98" s="83"/>
      <c r="H98" s="83">
        <v>30</v>
      </c>
      <c r="I98" s="83"/>
      <c r="J98" s="83"/>
      <c r="K98" s="83"/>
      <c r="L98" s="83"/>
      <c r="M98" s="68"/>
      <c r="N98" s="54"/>
      <c r="O98" s="69">
        <f t="shared" si="3"/>
        <v>30</v>
      </c>
      <c r="P98" s="70">
        <f t="shared" si="5"/>
        <v>30</v>
      </c>
      <c r="Q98" s="71"/>
      <c r="S98" s="29"/>
      <c r="T98" s="52"/>
      <c r="U98" s="14"/>
      <c r="V98" s="14"/>
      <c r="W98" s="101"/>
      <c r="X98" s="29"/>
      <c r="Z98" s="96"/>
      <c r="AA98" s="96"/>
      <c r="AB98" s="96"/>
      <c r="AC98" s="75"/>
    </row>
    <row r="99" spans="1:29" s="51" customFormat="1" ht="24" thickBot="1">
      <c r="A99" s="63"/>
      <c r="B99" s="76" t="s">
        <v>136</v>
      </c>
      <c r="C99" s="65"/>
      <c r="D99" s="66">
        <f t="shared" si="4"/>
        <v>1</v>
      </c>
      <c r="E99" s="83"/>
      <c r="F99" s="85"/>
      <c r="G99" s="83"/>
      <c r="H99" s="83">
        <v>29</v>
      </c>
      <c r="I99" s="83"/>
      <c r="J99" s="83"/>
      <c r="K99" s="83"/>
      <c r="L99" s="83"/>
      <c r="M99" s="68"/>
      <c r="N99" s="54"/>
      <c r="O99" s="69">
        <f t="shared" ref="O99:O162" si="6">SUM(E99:M99)</f>
        <v>29</v>
      </c>
      <c r="P99" s="70">
        <f t="shared" si="5"/>
        <v>29</v>
      </c>
      <c r="Q99" s="71"/>
      <c r="S99" s="29"/>
      <c r="T99" s="52"/>
      <c r="U99" s="14"/>
      <c r="V99" s="14"/>
      <c r="W99" s="101"/>
      <c r="X99" s="29"/>
    </row>
    <row r="100" spans="1:29" s="51" customFormat="1" ht="24" thickBot="1">
      <c r="A100" s="80"/>
      <c r="B100" s="76" t="s">
        <v>358</v>
      </c>
      <c r="C100" s="65"/>
      <c r="D100" s="66">
        <f t="shared" si="4"/>
        <v>1</v>
      </c>
      <c r="E100" s="97"/>
      <c r="F100" s="98"/>
      <c r="G100" s="97"/>
      <c r="H100" s="97">
        <v>28</v>
      </c>
      <c r="I100" s="97"/>
      <c r="J100" s="97"/>
      <c r="K100" s="97"/>
      <c r="L100" s="97"/>
      <c r="M100" s="68"/>
      <c r="N100" s="54"/>
      <c r="O100" s="69">
        <f t="shared" si="6"/>
        <v>28</v>
      </c>
      <c r="P100" s="70">
        <f t="shared" si="5"/>
        <v>28</v>
      </c>
      <c r="Q100" s="71"/>
      <c r="S100" s="29"/>
      <c r="T100" s="52"/>
      <c r="U100" s="14"/>
      <c r="V100" s="14"/>
      <c r="W100" s="101"/>
      <c r="X100" s="29"/>
    </row>
    <row r="101" spans="1:29" s="51" customFormat="1" ht="24" thickBot="1">
      <c r="A101" s="63"/>
      <c r="B101" s="76" t="s">
        <v>359</v>
      </c>
      <c r="C101" s="65"/>
      <c r="D101" s="66">
        <f t="shared" si="4"/>
        <v>1</v>
      </c>
      <c r="E101" s="67"/>
      <c r="F101" s="85"/>
      <c r="G101" s="67"/>
      <c r="H101" s="67"/>
      <c r="I101" s="67"/>
      <c r="J101" s="67">
        <v>28</v>
      </c>
      <c r="K101" s="67"/>
      <c r="L101" s="67"/>
      <c r="M101" s="68"/>
      <c r="N101" s="54"/>
      <c r="O101" s="69">
        <f t="shared" si="6"/>
        <v>28</v>
      </c>
      <c r="P101" s="70">
        <f t="shared" si="5"/>
        <v>28</v>
      </c>
      <c r="Q101" s="71"/>
      <c r="S101" s="29"/>
      <c r="T101" s="52"/>
      <c r="U101" s="14"/>
      <c r="V101" s="14"/>
      <c r="W101" s="101"/>
      <c r="X101" s="29"/>
      <c r="Z101" s="96"/>
      <c r="AA101" s="96"/>
      <c r="AB101" s="96"/>
      <c r="AC101" s="75"/>
    </row>
    <row r="102" spans="1:29" s="51" customFormat="1" ht="24" thickBot="1">
      <c r="A102" s="63"/>
      <c r="B102" s="76" t="s">
        <v>360</v>
      </c>
      <c r="C102" s="65"/>
      <c r="D102" s="66">
        <f t="shared" si="4"/>
        <v>1</v>
      </c>
      <c r="E102" s="83"/>
      <c r="F102" s="85"/>
      <c r="G102" s="83"/>
      <c r="H102" s="83">
        <v>27</v>
      </c>
      <c r="I102" s="83"/>
      <c r="J102" s="83"/>
      <c r="K102" s="83"/>
      <c r="L102" s="83"/>
      <c r="M102" s="68"/>
      <c r="N102" s="54"/>
      <c r="O102" s="69">
        <f t="shared" si="6"/>
        <v>27</v>
      </c>
      <c r="P102" s="70">
        <f t="shared" si="5"/>
        <v>27</v>
      </c>
      <c r="Q102" s="71"/>
      <c r="S102" s="29"/>
      <c r="T102" s="56"/>
      <c r="U102" s="54"/>
      <c r="V102" s="14"/>
      <c r="W102" s="101"/>
      <c r="X102" s="29"/>
      <c r="Z102" s="96"/>
      <c r="AA102" s="96"/>
      <c r="AB102" s="96"/>
      <c r="AC102" s="75"/>
    </row>
    <row r="103" spans="1:29" s="51" customFormat="1" ht="24" thickBot="1">
      <c r="A103" s="63"/>
      <c r="B103" s="76" t="s">
        <v>152</v>
      </c>
      <c r="C103" s="65" t="s">
        <v>76</v>
      </c>
      <c r="D103" s="66">
        <f t="shared" si="4"/>
        <v>1</v>
      </c>
      <c r="E103" s="83"/>
      <c r="F103" s="85"/>
      <c r="G103" s="83">
        <v>25</v>
      </c>
      <c r="H103" s="83"/>
      <c r="I103" s="83"/>
      <c r="J103" s="83"/>
      <c r="K103" s="83"/>
      <c r="L103" s="83"/>
      <c r="M103" s="68"/>
      <c r="N103" s="54"/>
      <c r="O103" s="69">
        <f t="shared" si="6"/>
        <v>25</v>
      </c>
      <c r="P103" s="70">
        <f t="shared" si="5"/>
        <v>25</v>
      </c>
      <c r="Q103" s="71"/>
      <c r="S103" s="29"/>
      <c r="T103" s="56"/>
      <c r="U103" s="54"/>
      <c r="V103" s="14"/>
      <c r="W103" s="101"/>
      <c r="X103" s="29"/>
      <c r="Z103" s="96"/>
      <c r="AA103" s="96"/>
      <c r="AB103" s="96"/>
      <c r="AC103" s="75"/>
    </row>
    <row r="104" spans="1:29" s="51" customFormat="1" ht="24" thickBot="1">
      <c r="A104" s="80"/>
      <c r="B104" s="76" t="s">
        <v>127</v>
      </c>
      <c r="C104" s="65" t="s">
        <v>15</v>
      </c>
      <c r="D104" s="66">
        <f t="shared" si="4"/>
        <v>1</v>
      </c>
      <c r="E104" s="83"/>
      <c r="F104" s="85"/>
      <c r="G104" s="83"/>
      <c r="H104" s="83"/>
      <c r="I104" s="83"/>
      <c r="J104" s="83"/>
      <c r="K104" s="83">
        <v>25</v>
      </c>
      <c r="L104" s="83"/>
      <c r="M104" s="68"/>
      <c r="N104" s="54"/>
      <c r="O104" s="69">
        <f t="shared" si="6"/>
        <v>25</v>
      </c>
      <c r="P104" s="70">
        <f t="shared" si="5"/>
        <v>25</v>
      </c>
      <c r="S104" s="29"/>
      <c r="T104" s="89"/>
      <c r="U104" s="54"/>
      <c r="V104" s="14"/>
      <c r="W104" s="101"/>
      <c r="X104" s="29"/>
    </row>
    <row r="105" spans="1:29" s="51" customFormat="1" ht="24" thickBot="1">
      <c r="A105" s="63"/>
      <c r="B105" s="76" t="s">
        <v>361</v>
      </c>
      <c r="C105" s="65"/>
      <c r="D105" s="66">
        <f t="shared" si="4"/>
        <v>1</v>
      </c>
      <c r="E105" s="67"/>
      <c r="F105" s="85"/>
      <c r="G105" s="67"/>
      <c r="H105" s="67"/>
      <c r="I105" s="67"/>
      <c r="J105" s="67"/>
      <c r="K105" s="67">
        <v>25</v>
      </c>
      <c r="L105" s="67"/>
      <c r="M105" s="68"/>
      <c r="N105" s="54"/>
      <c r="O105" s="69">
        <f t="shared" si="6"/>
        <v>25</v>
      </c>
      <c r="P105" s="70">
        <f t="shared" si="5"/>
        <v>25</v>
      </c>
      <c r="S105" s="29"/>
      <c r="T105" s="102"/>
      <c r="V105" s="14"/>
      <c r="W105" s="101"/>
      <c r="X105" s="29"/>
    </row>
    <row r="106" spans="1:29" s="51" customFormat="1" ht="24" thickBot="1">
      <c r="A106" s="63"/>
      <c r="B106" s="76" t="s">
        <v>146</v>
      </c>
      <c r="C106" s="68"/>
      <c r="D106" s="66">
        <f t="shared" si="4"/>
        <v>1</v>
      </c>
      <c r="E106" s="83">
        <v>24</v>
      </c>
      <c r="F106" s="85"/>
      <c r="G106" s="83"/>
      <c r="H106" s="83"/>
      <c r="I106" s="83"/>
      <c r="J106" s="83"/>
      <c r="K106" s="83"/>
      <c r="L106" s="83"/>
      <c r="M106" s="68"/>
      <c r="N106" s="54"/>
      <c r="O106" s="69">
        <f t="shared" si="6"/>
        <v>24</v>
      </c>
      <c r="P106" s="70">
        <f t="shared" si="5"/>
        <v>24</v>
      </c>
      <c r="S106" s="29"/>
      <c r="T106" s="102"/>
      <c r="V106" s="14"/>
      <c r="W106" s="101"/>
      <c r="X106" s="29"/>
    </row>
    <row r="107" spans="1:29" s="51" customFormat="1" ht="24" thickBot="1">
      <c r="A107" s="63"/>
      <c r="B107" s="76" t="s">
        <v>47</v>
      </c>
      <c r="C107" s="65" t="s">
        <v>19</v>
      </c>
      <c r="D107" s="66">
        <f t="shared" si="4"/>
        <v>1</v>
      </c>
      <c r="E107" s="97"/>
      <c r="F107" s="98"/>
      <c r="G107" s="97"/>
      <c r="H107" s="97">
        <v>24</v>
      </c>
      <c r="I107" s="97"/>
      <c r="J107" s="97"/>
      <c r="K107" s="97"/>
      <c r="L107" s="97"/>
      <c r="M107" s="68"/>
      <c r="N107" s="54"/>
      <c r="O107" s="69">
        <f t="shared" si="6"/>
        <v>24</v>
      </c>
      <c r="P107" s="70">
        <f t="shared" si="5"/>
        <v>24</v>
      </c>
      <c r="S107" s="29"/>
      <c r="T107" s="102"/>
      <c r="V107" s="14"/>
      <c r="W107" s="101"/>
      <c r="X107" s="29"/>
    </row>
    <row r="108" spans="1:29" s="51" customFormat="1" ht="24" thickBot="1">
      <c r="A108" s="80"/>
      <c r="B108" s="76" t="s">
        <v>159</v>
      </c>
      <c r="C108" s="65" t="s">
        <v>16</v>
      </c>
      <c r="D108" s="66">
        <f t="shared" si="4"/>
        <v>1</v>
      </c>
      <c r="E108" s="83">
        <v>23</v>
      </c>
      <c r="F108" s="85"/>
      <c r="G108" s="83"/>
      <c r="H108" s="83"/>
      <c r="I108" s="83"/>
      <c r="J108" s="83"/>
      <c r="K108" s="83"/>
      <c r="L108" s="83"/>
      <c r="M108" s="68"/>
      <c r="N108" s="54"/>
      <c r="O108" s="69">
        <f t="shared" si="6"/>
        <v>23</v>
      </c>
      <c r="P108" s="70">
        <f t="shared" si="5"/>
        <v>23</v>
      </c>
      <c r="S108" s="29"/>
      <c r="T108" s="102"/>
      <c r="V108" s="14"/>
      <c r="W108" s="101"/>
      <c r="X108" s="29"/>
    </row>
    <row r="109" spans="1:29" s="51" customFormat="1" ht="24" thickBot="1">
      <c r="A109" s="63"/>
      <c r="B109" s="76" t="s">
        <v>154</v>
      </c>
      <c r="C109" s="65"/>
      <c r="D109" s="66">
        <f t="shared" si="4"/>
        <v>1</v>
      </c>
      <c r="E109" s="97"/>
      <c r="F109" s="103"/>
      <c r="G109" s="97">
        <v>22</v>
      </c>
      <c r="H109" s="97"/>
      <c r="I109" s="97"/>
      <c r="J109" s="97"/>
      <c r="K109" s="97"/>
      <c r="L109" s="97"/>
      <c r="M109" s="65"/>
      <c r="N109" s="88"/>
      <c r="O109" s="69">
        <f t="shared" si="6"/>
        <v>22</v>
      </c>
      <c r="P109" s="70">
        <f t="shared" si="5"/>
        <v>22</v>
      </c>
      <c r="S109" s="29"/>
      <c r="T109" s="102"/>
      <c r="V109" s="14"/>
      <c r="W109" s="101"/>
      <c r="X109" s="29"/>
    </row>
    <row r="110" spans="1:29" s="51" customFormat="1" ht="24" thickBot="1">
      <c r="A110" s="63"/>
      <c r="B110" s="76" t="s">
        <v>151</v>
      </c>
      <c r="C110" s="68" t="s">
        <v>19</v>
      </c>
      <c r="D110" s="66">
        <f t="shared" si="4"/>
        <v>1</v>
      </c>
      <c r="E110" s="83"/>
      <c r="F110" s="85"/>
      <c r="G110" s="83"/>
      <c r="H110" s="83">
        <v>22</v>
      </c>
      <c r="I110" s="83"/>
      <c r="J110" s="83"/>
      <c r="K110" s="83"/>
      <c r="L110" s="83"/>
      <c r="M110" s="68"/>
      <c r="N110" s="54"/>
      <c r="O110" s="69">
        <f t="shared" si="6"/>
        <v>22</v>
      </c>
      <c r="P110" s="70">
        <f t="shared" si="5"/>
        <v>22</v>
      </c>
      <c r="S110" s="29"/>
      <c r="T110" s="102"/>
      <c r="V110" s="14"/>
      <c r="W110" s="101"/>
      <c r="X110" s="29"/>
    </row>
    <row r="111" spans="1:29" s="51" customFormat="1" ht="24" thickBot="1">
      <c r="A111" s="63"/>
      <c r="B111" s="76" t="s">
        <v>155</v>
      </c>
      <c r="C111" s="65"/>
      <c r="D111" s="66">
        <f t="shared" si="4"/>
        <v>1</v>
      </c>
      <c r="E111" s="97"/>
      <c r="F111" s="98"/>
      <c r="G111" s="97"/>
      <c r="H111" s="97">
        <v>21</v>
      </c>
      <c r="I111" s="97"/>
      <c r="J111" s="97"/>
      <c r="K111" s="97"/>
      <c r="L111" s="97"/>
      <c r="M111" s="68"/>
      <c r="N111" s="54"/>
      <c r="O111" s="69">
        <f t="shared" si="6"/>
        <v>21</v>
      </c>
      <c r="P111" s="70">
        <f t="shared" si="5"/>
        <v>21</v>
      </c>
      <c r="S111" s="29"/>
      <c r="T111" s="102"/>
      <c r="V111" s="14"/>
      <c r="W111" s="101"/>
      <c r="X111" s="29"/>
    </row>
    <row r="112" spans="1:29" s="51" customFormat="1" ht="24" thickBot="1">
      <c r="A112" s="80"/>
      <c r="B112" s="76" t="s">
        <v>362</v>
      </c>
      <c r="C112" s="65"/>
      <c r="D112" s="66">
        <f t="shared" si="4"/>
        <v>1</v>
      </c>
      <c r="E112" s="91"/>
      <c r="F112" s="85"/>
      <c r="G112" s="91"/>
      <c r="H112" s="91"/>
      <c r="I112" s="91"/>
      <c r="J112" s="91"/>
      <c r="K112" s="91">
        <v>21</v>
      </c>
      <c r="L112" s="91"/>
      <c r="M112" s="68"/>
      <c r="N112" s="54"/>
      <c r="O112" s="69">
        <f t="shared" si="6"/>
        <v>21</v>
      </c>
      <c r="P112" s="70">
        <f t="shared" si="5"/>
        <v>21</v>
      </c>
      <c r="S112" s="29"/>
      <c r="T112" s="102"/>
      <c r="V112" s="14"/>
      <c r="W112" s="101"/>
      <c r="X112" s="29"/>
    </row>
    <row r="113" spans="1:29" s="51" customFormat="1" ht="18.75" customHeight="1" thickBot="1">
      <c r="A113" s="63"/>
      <c r="B113" s="76" t="s">
        <v>126</v>
      </c>
      <c r="C113" s="65"/>
      <c r="D113" s="66">
        <f t="shared" si="4"/>
        <v>1</v>
      </c>
      <c r="E113" s="97"/>
      <c r="F113" s="103"/>
      <c r="G113" s="97"/>
      <c r="H113" s="97"/>
      <c r="I113" s="97"/>
      <c r="J113" s="97"/>
      <c r="K113" s="97"/>
      <c r="L113" s="97">
        <v>21</v>
      </c>
      <c r="M113" s="65"/>
      <c r="N113" s="88"/>
      <c r="O113" s="69">
        <f t="shared" si="6"/>
        <v>21</v>
      </c>
      <c r="P113" s="70">
        <f t="shared" si="5"/>
        <v>21</v>
      </c>
      <c r="S113" s="29"/>
      <c r="T113" s="102"/>
      <c r="V113" s="14"/>
      <c r="W113" s="101"/>
      <c r="X113" s="29"/>
    </row>
    <row r="114" spans="1:29" s="51" customFormat="1" ht="18.75" customHeight="1" thickBot="1">
      <c r="A114" s="63"/>
      <c r="B114" s="76" t="s">
        <v>363</v>
      </c>
      <c r="C114" s="68"/>
      <c r="D114" s="66">
        <f t="shared" si="4"/>
        <v>1</v>
      </c>
      <c r="E114" s="83"/>
      <c r="F114" s="85"/>
      <c r="G114" s="83"/>
      <c r="H114" s="83"/>
      <c r="I114" s="83"/>
      <c r="J114" s="83"/>
      <c r="K114" s="83"/>
      <c r="L114" s="83"/>
      <c r="M114" s="68">
        <v>21</v>
      </c>
      <c r="N114" s="54"/>
      <c r="O114" s="69">
        <f t="shared" si="6"/>
        <v>21</v>
      </c>
      <c r="P114" s="70">
        <f t="shared" si="5"/>
        <v>21</v>
      </c>
      <c r="S114" s="29"/>
      <c r="T114" s="102"/>
      <c r="V114" s="14"/>
      <c r="W114" s="101"/>
      <c r="X114" s="29"/>
    </row>
    <row r="115" spans="1:29" s="51" customFormat="1" ht="18.75" customHeight="1" thickBot="1">
      <c r="A115" s="63"/>
      <c r="B115" s="76" t="s">
        <v>184</v>
      </c>
      <c r="C115" s="65"/>
      <c r="D115" s="66">
        <f t="shared" si="4"/>
        <v>1</v>
      </c>
      <c r="E115" s="77"/>
      <c r="F115" s="20"/>
      <c r="G115" s="77"/>
      <c r="H115" s="77"/>
      <c r="I115" s="77"/>
      <c r="J115" s="77"/>
      <c r="K115" s="77"/>
      <c r="L115" s="77"/>
      <c r="M115" s="68">
        <v>21</v>
      </c>
      <c r="N115" s="54"/>
      <c r="O115" s="69">
        <f t="shared" si="6"/>
        <v>21</v>
      </c>
      <c r="P115" s="70">
        <f t="shared" si="5"/>
        <v>21</v>
      </c>
      <c r="S115" s="29"/>
      <c r="T115" s="102"/>
      <c r="V115" s="14"/>
      <c r="W115" s="101"/>
      <c r="X115" s="29"/>
    </row>
    <row r="116" spans="1:29" s="51" customFormat="1" ht="18.75" customHeight="1" thickBot="1">
      <c r="A116" s="80"/>
      <c r="B116" s="76" t="s">
        <v>364</v>
      </c>
      <c r="C116" s="68"/>
      <c r="D116" s="66">
        <f t="shared" si="4"/>
        <v>1</v>
      </c>
      <c r="E116" s="83">
        <v>20</v>
      </c>
      <c r="F116" s="85"/>
      <c r="G116" s="83"/>
      <c r="H116" s="83"/>
      <c r="I116" s="83"/>
      <c r="J116" s="83"/>
      <c r="K116" s="83"/>
      <c r="L116" s="83"/>
      <c r="M116" s="68"/>
      <c r="N116" s="54"/>
      <c r="O116" s="69">
        <f t="shared" si="6"/>
        <v>20</v>
      </c>
      <c r="P116" s="70">
        <f t="shared" si="5"/>
        <v>20</v>
      </c>
      <c r="S116" s="29"/>
      <c r="T116" s="102"/>
      <c r="V116" s="14"/>
      <c r="W116" s="101"/>
      <c r="X116" s="29"/>
    </row>
    <row r="117" spans="1:29" s="51" customFormat="1" ht="18.75" customHeight="1" thickBot="1">
      <c r="A117" s="63"/>
      <c r="B117" s="76" t="s">
        <v>365</v>
      </c>
      <c r="C117" s="65"/>
      <c r="D117" s="66">
        <f t="shared" si="4"/>
        <v>1</v>
      </c>
      <c r="E117" s="97">
        <v>20</v>
      </c>
      <c r="F117" s="98"/>
      <c r="G117" s="97"/>
      <c r="H117" s="97"/>
      <c r="I117" s="97"/>
      <c r="J117" s="97"/>
      <c r="K117" s="97"/>
      <c r="L117" s="97"/>
      <c r="M117" s="68"/>
      <c r="N117" s="54"/>
      <c r="O117" s="69">
        <f t="shared" si="6"/>
        <v>20</v>
      </c>
      <c r="P117" s="70">
        <f t="shared" si="5"/>
        <v>20</v>
      </c>
      <c r="S117" s="29"/>
      <c r="T117" s="102"/>
      <c r="V117" s="14"/>
      <c r="W117" s="101"/>
      <c r="X117" s="29"/>
    </row>
    <row r="118" spans="1:29" s="51" customFormat="1" ht="18.75" customHeight="1" thickBot="1">
      <c r="A118" s="63"/>
      <c r="B118" s="76" t="s">
        <v>190</v>
      </c>
      <c r="C118" s="65"/>
      <c r="D118" s="66">
        <f t="shared" si="4"/>
        <v>1</v>
      </c>
      <c r="E118" s="83"/>
      <c r="F118" s="85">
        <v>20</v>
      </c>
      <c r="G118" s="83"/>
      <c r="H118" s="83"/>
      <c r="I118" s="83"/>
      <c r="J118" s="83"/>
      <c r="K118" s="83"/>
      <c r="L118" s="83"/>
      <c r="M118" s="68"/>
      <c r="N118" s="54"/>
      <c r="O118" s="69">
        <f t="shared" si="6"/>
        <v>20</v>
      </c>
      <c r="P118" s="70">
        <f t="shared" si="5"/>
        <v>20</v>
      </c>
      <c r="S118" s="29"/>
      <c r="T118" s="102"/>
      <c r="V118" s="14"/>
      <c r="W118" s="101"/>
      <c r="X118" s="29"/>
    </row>
    <row r="119" spans="1:29" s="51" customFormat="1" ht="18.75" customHeight="1" thickBot="1">
      <c r="A119" s="63"/>
      <c r="B119" s="76" t="s">
        <v>366</v>
      </c>
      <c r="C119" s="68"/>
      <c r="D119" s="66">
        <f t="shared" si="4"/>
        <v>1</v>
      </c>
      <c r="E119" s="83"/>
      <c r="F119" s="85">
        <v>20</v>
      </c>
      <c r="G119" s="83"/>
      <c r="H119" s="83"/>
      <c r="I119" s="83"/>
      <c r="J119" s="83"/>
      <c r="K119" s="83"/>
      <c r="L119" s="83"/>
      <c r="M119" s="68"/>
      <c r="N119" s="54"/>
      <c r="O119" s="69">
        <f t="shared" si="6"/>
        <v>20</v>
      </c>
      <c r="P119" s="70">
        <f t="shared" si="5"/>
        <v>20</v>
      </c>
      <c r="S119" s="29"/>
      <c r="T119" s="102"/>
      <c r="V119" s="14"/>
      <c r="W119" s="101"/>
      <c r="X119" s="29"/>
    </row>
    <row r="120" spans="1:29" s="51" customFormat="1" ht="18.75" customHeight="1" thickBot="1">
      <c r="A120" s="80"/>
      <c r="B120" s="76" t="s">
        <v>87</v>
      </c>
      <c r="C120" s="68" t="s">
        <v>18</v>
      </c>
      <c r="D120" s="66">
        <f t="shared" si="4"/>
        <v>1</v>
      </c>
      <c r="E120" s="83">
        <v>20</v>
      </c>
      <c r="F120" s="85"/>
      <c r="G120" s="83"/>
      <c r="H120" s="83"/>
      <c r="I120" s="83"/>
      <c r="J120" s="83"/>
      <c r="K120" s="83"/>
      <c r="L120" s="83"/>
      <c r="M120" s="68"/>
      <c r="N120" s="54"/>
      <c r="O120" s="69">
        <f t="shared" si="6"/>
        <v>20</v>
      </c>
      <c r="P120" s="70">
        <f t="shared" si="5"/>
        <v>20</v>
      </c>
      <c r="S120" s="29"/>
      <c r="T120" s="102"/>
      <c r="V120" s="14"/>
      <c r="W120" s="101"/>
      <c r="X120" s="29"/>
    </row>
    <row r="121" spans="1:29" s="51" customFormat="1" ht="18.75" customHeight="1" thickBot="1">
      <c r="A121" s="63"/>
      <c r="B121" s="76" t="s">
        <v>135</v>
      </c>
      <c r="C121" s="68"/>
      <c r="D121" s="66">
        <f t="shared" si="4"/>
        <v>1</v>
      </c>
      <c r="E121" s="83"/>
      <c r="F121" s="85">
        <v>20</v>
      </c>
      <c r="G121" s="83"/>
      <c r="H121" s="83"/>
      <c r="I121" s="83"/>
      <c r="J121" s="83"/>
      <c r="K121" s="83"/>
      <c r="L121" s="83"/>
      <c r="M121" s="68"/>
      <c r="N121" s="54"/>
      <c r="O121" s="69">
        <f t="shared" si="6"/>
        <v>20</v>
      </c>
      <c r="P121" s="70">
        <f t="shared" si="5"/>
        <v>20</v>
      </c>
      <c r="Q121" s="71"/>
      <c r="S121" s="14"/>
      <c r="T121" s="52"/>
      <c r="U121" s="14"/>
      <c r="V121" s="14"/>
      <c r="W121" s="75"/>
      <c r="X121" s="14"/>
      <c r="Y121" s="54"/>
      <c r="Z121" s="96"/>
      <c r="AA121" s="96"/>
      <c r="AB121" s="96"/>
      <c r="AC121" s="75"/>
    </row>
    <row r="122" spans="1:29" s="51" customFormat="1" ht="18.75" customHeight="1" thickBot="1">
      <c r="A122" s="80"/>
      <c r="B122" s="76" t="s">
        <v>138</v>
      </c>
      <c r="C122" s="65"/>
      <c r="D122" s="66">
        <f t="shared" si="4"/>
        <v>1</v>
      </c>
      <c r="E122" s="91"/>
      <c r="F122" s="85">
        <v>20</v>
      </c>
      <c r="G122" s="91"/>
      <c r="H122" s="91"/>
      <c r="I122" s="91"/>
      <c r="J122" s="91"/>
      <c r="K122" s="91"/>
      <c r="L122" s="91"/>
      <c r="M122" s="68"/>
      <c r="N122" s="54"/>
      <c r="O122" s="69">
        <f t="shared" si="6"/>
        <v>20</v>
      </c>
      <c r="P122" s="70">
        <f t="shared" si="5"/>
        <v>20</v>
      </c>
      <c r="S122" s="29"/>
      <c r="T122" s="102"/>
      <c r="V122" s="14"/>
      <c r="W122" s="101"/>
      <c r="X122" s="29"/>
    </row>
    <row r="123" spans="1:29" s="51" customFormat="1" ht="18.75" customHeight="1" thickBot="1">
      <c r="A123" s="63"/>
      <c r="B123" s="76" t="s">
        <v>367</v>
      </c>
      <c r="C123" s="68"/>
      <c r="D123" s="66">
        <f t="shared" si="4"/>
        <v>1</v>
      </c>
      <c r="E123" s="77"/>
      <c r="F123" s="85">
        <v>20</v>
      </c>
      <c r="G123" s="77"/>
      <c r="H123" s="77"/>
      <c r="I123" s="77"/>
      <c r="J123" s="77"/>
      <c r="K123" s="77"/>
      <c r="L123" s="77"/>
      <c r="M123" s="78"/>
      <c r="N123" s="54"/>
      <c r="O123" s="69">
        <f t="shared" si="6"/>
        <v>20</v>
      </c>
      <c r="P123" s="70">
        <f t="shared" si="5"/>
        <v>20</v>
      </c>
      <c r="S123" s="29"/>
      <c r="T123" s="102"/>
      <c r="V123" s="14"/>
      <c r="W123" s="101"/>
      <c r="X123" s="29"/>
    </row>
    <row r="124" spans="1:29" s="51" customFormat="1" ht="18.75" customHeight="1" thickBot="1">
      <c r="A124" s="80"/>
      <c r="B124" s="76" t="s">
        <v>368</v>
      </c>
      <c r="C124" s="65"/>
      <c r="D124" s="66">
        <f t="shared" si="4"/>
        <v>1</v>
      </c>
      <c r="E124" s="97"/>
      <c r="F124" s="103">
        <v>20</v>
      </c>
      <c r="G124" s="97"/>
      <c r="H124" s="97"/>
      <c r="I124" s="97"/>
      <c r="J124" s="97"/>
      <c r="K124" s="97"/>
      <c r="L124" s="97"/>
      <c r="M124" s="65"/>
      <c r="N124" s="88"/>
      <c r="O124" s="69">
        <f t="shared" si="6"/>
        <v>20</v>
      </c>
      <c r="P124" s="70">
        <f t="shared" si="5"/>
        <v>20</v>
      </c>
      <c r="S124" s="29"/>
      <c r="T124" s="102"/>
      <c r="V124" s="14"/>
      <c r="W124" s="101"/>
      <c r="X124" s="29"/>
    </row>
    <row r="125" spans="1:29" s="51" customFormat="1" ht="18.75" customHeight="1" thickBot="1">
      <c r="A125" s="63"/>
      <c r="B125" s="76" t="s">
        <v>369</v>
      </c>
      <c r="C125" s="65"/>
      <c r="D125" s="66">
        <f t="shared" si="4"/>
        <v>1</v>
      </c>
      <c r="E125" s="97"/>
      <c r="F125" s="103">
        <v>20</v>
      </c>
      <c r="G125" s="97"/>
      <c r="H125" s="97"/>
      <c r="I125" s="97"/>
      <c r="J125" s="97"/>
      <c r="K125" s="97"/>
      <c r="L125" s="97"/>
      <c r="M125" s="65"/>
      <c r="N125" s="88"/>
      <c r="O125" s="69">
        <f t="shared" si="6"/>
        <v>20</v>
      </c>
      <c r="P125" s="70">
        <f t="shared" si="5"/>
        <v>20</v>
      </c>
      <c r="S125" s="29"/>
      <c r="T125" s="102"/>
      <c r="V125" s="14"/>
      <c r="W125" s="101"/>
      <c r="X125" s="29"/>
    </row>
    <row r="126" spans="1:29" s="51" customFormat="1" ht="18.75" customHeight="1" thickBot="1">
      <c r="A126" s="63"/>
      <c r="B126" s="76" t="s">
        <v>370</v>
      </c>
      <c r="C126" s="65"/>
      <c r="D126" s="66">
        <f t="shared" si="4"/>
        <v>1</v>
      </c>
      <c r="E126" s="83"/>
      <c r="F126" s="85">
        <v>20</v>
      </c>
      <c r="G126" s="83"/>
      <c r="H126" s="83"/>
      <c r="I126" s="83"/>
      <c r="J126" s="83"/>
      <c r="K126" s="83"/>
      <c r="L126" s="83"/>
      <c r="M126" s="68"/>
      <c r="N126" s="54"/>
      <c r="O126" s="69">
        <f t="shared" si="6"/>
        <v>20</v>
      </c>
      <c r="P126" s="70">
        <f t="shared" si="5"/>
        <v>20</v>
      </c>
      <c r="S126" s="29"/>
      <c r="T126" s="102"/>
      <c r="V126" s="14"/>
      <c r="W126" s="101"/>
      <c r="X126" s="29"/>
    </row>
    <row r="127" spans="1:29" s="51" customFormat="1" ht="18.75" customHeight="1" thickBot="1">
      <c r="A127" s="80"/>
      <c r="B127" s="76" t="s">
        <v>371</v>
      </c>
      <c r="C127" s="68"/>
      <c r="D127" s="66">
        <f t="shared" si="4"/>
        <v>1</v>
      </c>
      <c r="E127" s="83"/>
      <c r="F127" s="85">
        <v>20</v>
      </c>
      <c r="G127" s="83"/>
      <c r="H127" s="83"/>
      <c r="I127" s="83"/>
      <c r="J127" s="83"/>
      <c r="K127" s="83"/>
      <c r="L127" s="83"/>
      <c r="M127" s="68"/>
      <c r="N127" s="54"/>
      <c r="O127" s="69">
        <f t="shared" si="6"/>
        <v>20</v>
      </c>
      <c r="P127" s="70">
        <f t="shared" si="5"/>
        <v>20</v>
      </c>
      <c r="S127" s="29"/>
      <c r="T127" s="102"/>
      <c r="V127" s="14"/>
      <c r="W127" s="101"/>
      <c r="X127" s="29"/>
    </row>
    <row r="128" spans="1:29" s="51" customFormat="1" ht="18.75" customHeight="1" thickBot="1">
      <c r="A128" s="63"/>
      <c r="B128" s="76" t="s">
        <v>372</v>
      </c>
      <c r="C128" s="68"/>
      <c r="D128" s="66">
        <f t="shared" si="4"/>
        <v>1</v>
      </c>
      <c r="E128" s="83"/>
      <c r="F128" s="85">
        <v>20</v>
      </c>
      <c r="G128" s="83"/>
      <c r="H128" s="83"/>
      <c r="I128" s="83"/>
      <c r="J128" s="83"/>
      <c r="K128" s="83"/>
      <c r="L128" s="83"/>
      <c r="M128" s="68"/>
      <c r="N128" s="54"/>
      <c r="O128" s="69">
        <f t="shared" si="6"/>
        <v>20</v>
      </c>
      <c r="P128" s="70">
        <f t="shared" si="5"/>
        <v>20</v>
      </c>
      <c r="S128" s="29"/>
      <c r="T128" s="102"/>
      <c r="V128" s="14"/>
      <c r="W128" s="101"/>
      <c r="X128" s="29"/>
    </row>
    <row r="129" spans="1:24" s="51" customFormat="1" ht="18.75" customHeight="1" thickBot="1">
      <c r="A129" s="80"/>
      <c r="B129" s="76" t="s">
        <v>373</v>
      </c>
      <c r="C129" s="68"/>
      <c r="D129" s="66">
        <f t="shared" si="4"/>
        <v>1</v>
      </c>
      <c r="E129" s="77">
        <v>20</v>
      </c>
      <c r="F129" s="85"/>
      <c r="G129" s="77"/>
      <c r="H129" s="77"/>
      <c r="I129" s="77"/>
      <c r="J129" s="77"/>
      <c r="K129" s="77"/>
      <c r="L129" s="77"/>
      <c r="M129" s="78"/>
      <c r="N129" s="54"/>
      <c r="O129" s="69">
        <f t="shared" si="6"/>
        <v>20</v>
      </c>
      <c r="P129" s="70">
        <f t="shared" si="5"/>
        <v>20</v>
      </c>
      <c r="S129" s="29"/>
      <c r="T129" s="102"/>
      <c r="V129" s="14"/>
      <c r="W129" s="101"/>
      <c r="X129" s="29"/>
    </row>
    <row r="130" spans="1:24" s="51" customFormat="1" ht="18.75" customHeight="1" thickBot="1">
      <c r="A130" s="63"/>
      <c r="B130" s="76" t="s">
        <v>147</v>
      </c>
      <c r="C130" s="65"/>
      <c r="D130" s="66">
        <f t="shared" si="4"/>
        <v>1</v>
      </c>
      <c r="E130" s="97"/>
      <c r="F130" s="20">
        <v>20</v>
      </c>
      <c r="G130" s="97"/>
      <c r="H130" s="97"/>
      <c r="I130" s="97"/>
      <c r="J130" s="97"/>
      <c r="K130" s="97"/>
      <c r="L130" s="97"/>
      <c r="M130" s="68"/>
      <c r="N130" s="54"/>
      <c r="O130" s="69">
        <f t="shared" si="6"/>
        <v>20</v>
      </c>
      <c r="P130" s="70">
        <f t="shared" si="5"/>
        <v>20</v>
      </c>
      <c r="S130" s="29"/>
      <c r="T130" s="102"/>
      <c r="V130" s="14"/>
      <c r="W130" s="101"/>
      <c r="X130" s="29"/>
    </row>
    <row r="131" spans="1:24" s="51" customFormat="1" ht="18.75" customHeight="1" thickBot="1">
      <c r="A131" s="80"/>
      <c r="B131" s="76" t="s">
        <v>374</v>
      </c>
      <c r="C131" s="65"/>
      <c r="D131" s="66">
        <f t="shared" si="4"/>
        <v>1</v>
      </c>
      <c r="E131" s="77"/>
      <c r="F131" s="85">
        <v>20</v>
      </c>
      <c r="G131" s="77"/>
      <c r="H131" s="77"/>
      <c r="I131" s="77"/>
      <c r="J131" s="77"/>
      <c r="K131" s="77"/>
      <c r="L131" s="77"/>
      <c r="M131" s="78"/>
      <c r="N131" s="54"/>
      <c r="O131" s="69">
        <f t="shared" si="6"/>
        <v>20</v>
      </c>
      <c r="P131" s="70">
        <f t="shared" si="5"/>
        <v>20</v>
      </c>
      <c r="S131" s="29"/>
      <c r="T131" s="102"/>
      <c r="V131" s="14"/>
      <c r="W131" s="101"/>
      <c r="X131" s="29"/>
    </row>
    <row r="132" spans="1:24" s="51" customFormat="1" ht="18.75" customHeight="1" thickBot="1">
      <c r="A132" s="80"/>
      <c r="B132" s="76" t="s">
        <v>375</v>
      </c>
      <c r="C132" s="65"/>
      <c r="D132" s="66">
        <f t="shared" si="4"/>
        <v>1</v>
      </c>
      <c r="E132" s="97">
        <v>20</v>
      </c>
      <c r="F132" s="103"/>
      <c r="G132" s="97"/>
      <c r="H132" s="97"/>
      <c r="I132" s="97"/>
      <c r="J132" s="97"/>
      <c r="K132" s="97"/>
      <c r="L132" s="97"/>
      <c r="M132" s="65"/>
      <c r="N132" s="88"/>
      <c r="O132" s="69">
        <f t="shared" si="6"/>
        <v>20</v>
      </c>
      <c r="P132" s="70">
        <f t="shared" si="5"/>
        <v>20</v>
      </c>
      <c r="S132" s="29"/>
      <c r="T132" s="102"/>
      <c r="V132" s="14"/>
      <c r="W132" s="101"/>
      <c r="X132" s="29"/>
    </row>
    <row r="133" spans="1:24" s="51" customFormat="1" ht="18.75" customHeight="1" thickBot="1">
      <c r="A133" s="63"/>
      <c r="B133" s="76" t="s">
        <v>160</v>
      </c>
      <c r="C133" s="65"/>
      <c r="D133" s="66">
        <f t="shared" ref="D133:D164" si="7">COUNT(E133:M133)</f>
        <v>1</v>
      </c>
      <c r="E133" s="97">
        <v>20</v>
      </c>
      <c r="F133" s="103"/>
      <c r="G133" s="97"/>
      <c r="H133" s="97"/>
      <c r="I133" s="97"/>
      <c r="J133" s="97"/>
      <c r="K133" s="97"/>
      <c r="L133" s="97"/>
      <c r="M133" s="65"/>
      <c r="N133" s="88"/>
      <c r="O133" s="69">
        <f t="shared" si="6"/>
        <v>20</v>
      </c>
      <c r="P133" s="70">
        <f t="shared" ref="P133:P165" si="8">SUM(E133:M133)/D133</f>
        <v>20</v>
      </c>
      <c r="S133" s="29"/>
      <c r="T133" s="102"/>
      <c r="V133" s="14"/>
      <c r="W133" s="101"/>
      <c r="X133" s="29"/>
    </row>
    <row r="134" spans="1:24" s="51" customFormat="1" ht="18.75" customHeight="1" thickBot="1">
      <c r="A134" s="80"/>
      <c r="B134" s="76" t="s">
        <v>376</v>
      </c>
      <c r="C134" s="65"/>
      <c r="D134" s="66">
        <f t="shared" si="7"/>
        <v>1</v>
      </c>
      <c r="E134" s="83">
        <v>20</v>
      </c>
      <c r="F134" s="85"/>
      <c r="G134" s="83"/>
      <c r="H134" s="83"/>
      <c r="I134" s="83"/>
      <c r="J134" s="83"/>
      <c r="K134" s="83"/>
      <c r="L134" s="83"/>
      <c r="M134" s="68"/>
      <c r="N134" s="54"/>
      <c r="O134" s="69">
        <f t="shared" si="6"/>
        <v>20</v>
      </c>
      <c r="P134" s="70">
        <f t="shared" si="8"/>
        <v>20</v>
      </c>
      <c r="S134" s="29"/>
      <c r="T134" s="102"/>
      <c r="V134" s="14"/>
      <c r="W134" s="101"/>
      <c r="X134" s="29"/>
    </row>
    <row r="135" spans="1:24" s="51" customFormat="1" ht="18.75" customHeight="1" thickBot="1">
      <c r="A135" s="63"/>
      <c r="B135" s="76" t="s">
        <v>377</v>
      </c>
      <c r="C135" s="68"/>
      <c r="D135" s="66">
        <f t="shared" si="7"/>
        <v>1</v>
      </c>
      <c r="E135" s="83">
        <v>20</v>
      </c>
      <c r="F135" s="85"/>
      <c r="G135" s="83"/>
      <c r="H135" s="83"/>
      <c r="I135" s="83"/>
      <c r="J135" s="83"/>
      <c r="K135" s="83"/>
      <c r="L135" s="83"/>
      <c r="M135" s="68"/>
      <c r="N135" s="54"/>
      <c r="O135" s="69">
        <f t="shared" si="6"/>
        <v>20</v>
      </c>
      <c r="P135" s="70">
        <f t="shared" si="8"/>
        <v>20</v>
      </c>
      <c r="S135" s="29"/>
      <c r="T135" s="102"/>
      <c r="V135" s="14"/>
      <c r="W135" s="101"/>
      <c r="X135" s="29"/>
    </row>
    <row r="136" spans="1:24" s="51" customFormat="1" ht="18.75" customHeight="1" thickBot="1">
      <c r="A136" s="80"/>
      <c r="B136" s="76" t="s">
        <v>164</v>
      </c>
      <c r="C136" s="65"/>
      <c r="D136" s="66">
        <f t="shared" si="7"/>
        <v>1</v>
      </c>
      <c r="E136" s="97"/>
      <c r="F136" s="98">
        <v>20</v>
      </c>
      <c r="G136" s="97"/>
      <c r="H136" s="97"/>
      <c r="I136" s="97"/>
      <c r="J136" s="97"/>
      <c r="K136" s="97"/>
      <c r="L136" s="97"/>
      <c r="M136" s="68"/>
      <c r="N136" s="54"/>
      <c r="O136" s="69">
        <f t="shared" si="6"/>
        <v>20</v>
      </c>
      <c r="P136" s="70">
        <f t="shared" si="8"/>
        <v>20</v>
      </c>
      <c r="S136" s="29"/>
      <c r="T136" s="102"/>
      <c r="V136" s="14"/>
      <c r="W136" s="101"/>
      <c r="X136" s="29"/>
    </row>
    <row r="137" spans="1:24" s="51" customFormat="1" ht="18.75" customHeight="1" thickBot="1">
      <c r="A137" s="63"/>
      <c r="B137" s="76" t="s">
        <v>69</v>
      </c>
      <c r="C137" s="65" t="s">
        <v>18</v>
      </c>
      <c r="D137" s="66">
        <f t="shared" si="7"/>
        <v>1</v>
      </c>
      <c r="E137" s="67"/>
      <c r="F137" s="85">
        <v>20</v>
      </c>
      <c r="G137" s="67"/>
      <c r="H137" s="67"/>
      <c r="I137" s="67"/>
      <c r="J137" s="67"/>
      <c r="K137" s="67"/>
      <c r="L137" s="67"/>
      <c r="M137" s="68"/>
      <c r="N137" s="54"/>
      <c r="O137" s="69">
        <f t="shared" si="6"/>
        <v>20</v>
      </c>
      <c r="P137" s="70">
        <f t="shared" si="8"/>
        <v>20</v>
      </c>
      <c r="S137" s="29"/>
      <c r="T137" s="102"/>
      <c r="V137" s="14"/>
      <c r="W137" s="101"/>
      <c r="X137" s="29"/>
    </row>
    <row r="138" spans="1:24" s="51" customFormat="1" ht="18.75" customHeight="1" thickBot="1">
      <c r="A138" s="80"/>
      <c r="B138" s="76" t="s">
        <v>199</v>
      </c>
      <c r="C138" s="65"/>
      <c r="D138" s="66">
        <f t="shared" si="7"/>
        <v>1</v>
      </c>
      <c r="E138" s="67"/>
      <c r="F138" s="85">
        <v>20</v>
      </c>
      <c r="G138" s="67"/>
      <c r="H138" s="67"/>
      <c r="I138" s="67"/>
      <c r="J138" s="67"/>
      <c r="K138" s="67"/>
      <c r="L138" s="67"/>
      <c r="M138" s="68"/>
      <c r="N138" s="54"/>
      <c r="O138" s="69">
        <f t="shared" si="6"/>
        <v>20</v>
      </c>
      <c r="P138" s="70">
        <f t="shared" si="8"/>
        <v>20</v>
      </c>
      <c r="S138" s="29"/>
      <c r="T138" s="102"/>
      <c r="V138" s="14"/>
      <c r="W138" s="101"/>
      <c r="X138" s="29"/>
    </row>
    <row r="139" spans="1:24" s="51" customFormat="1" ht="18.75" customHeight="1" thickBot="1">
      <c r="A139" s="63"/>
      <c r="B139" s="76" t="s">
        <v>167</v>
      </c>
      <c r="C139" s="65"/>
      <c r="D139" s="66">
        <f t="shared" si="7"/>
        <v>1</v>
      </c>
      <c r="E139" s="97">
        <v>20</v>
      </c>
      <c r="F139" s="98"/>
      <c r="G139" s="97"/>
      <c r="H139" s="97"/>
      <c r="I139" s="97"/>
      <c r="J139" s="97"/>
      <c r="K139" s="97"/>
      <c r="L139" s="97"/>
      <c r="M139" s="68"/>
      <c r="N139" s="54"/>
      <c r="O139" s="69">
        <f t="shared" si="6"/>
        <v>20</v>
      </c>
      <c r="P139" s="70">
        <f t="shared" si="8"/>
        <v>20</v>
      </c>
      <c r="S139" s="29"/>
      <c r="T139" s="102"/>
      <c r="V139" s="14"/>
      <c r="W139" s="101"/>
      <c r="X139" s="29"/>
    </row>
    <row r="140" spans="1:24" s="51" customFormat="1" ht="18.75" customHeight="1" thickBot="1">
      <c r="A140" s="80"/>
      <c r="B140" s="76" t="s">
        <v>378</v>
      </c>
      <c r="C140" s="68"/>
      <c r="D140" s="66">
        <f t="shared" si="7"/>
        <v>1</v>
      </c>
      <c r="E140" s="83"/>
      <c r="F140" s="85"/>
      <c r="G140" s="83"/>
      <c r="H140" s="83">
        <v>20</v>
      </c>
      <c r="I140" s="83"/>
      <c r="J140" s="83"/>
      <c r="K140" s="83"/>
      <c r="L140" s="83"/>
      <c r="M140" s="68"/>
      <c r="N140" s="54"/>
      <c r="O140" s="69">
        <f t="shared" si="6"/>
        <v>20</v>
      </c>
      <c r="P140" s="70">
        <f t="shared" si="8"/>
        <v>20</v>
      </c>
      <c r="S140" s="29"/>
      <c r="T140" s="102"/>
      <c r="V140" s="14"/>
      <c r="W140" s="101"/>
      <c r="X140" s="29"/>
    </row>
    <row r="141" spans="1:24" s="51" customFormat="1" ht="18.75" customHeight="1" thickBot="1">
      <c r="A141" s="63"/>
      <c r="B141" s="76" t="s">
        <v>379</v>
      </c>
      <c r="C141" s="65"/>
      <c r="D141" s="66">
        <f t="shared" si="7"/>
        <v>1</v>
      </c>
      <c r="E141" s="83"/>
      <c r="F141" s="85"/>
      <c r="G141" s="83"/>
      <c r="H141" s="83">
        <v>20</v>
      </c>
      <c r="I141" s="83"/>
      <c r="J141" s="83"/>
      <c r="K141" s="83"/>
      <c r="L141" s="83"/>
      <c r="M141" s="68"/>
      <c r="N141" s="54"/>
      <c r="O141" s="69">
        <f t="shared" si="6"/>
        <v>20</v>
      </c>
      <c r="P141" s="70">
        <f t="shared" si="8"/>
        <v>20</v>
      </c>
      <c r="S141" s="29"/>
      <c r="T141" s="102"/>
      <c r="V141" s="14"/>
      <c r="W141" s="101"/>
      <c r="X141" s="29"/>
    </row>
    <row r="142" spans="1:24" s="51" customFormat="1" ht="18.75" customHeight="1" thickBot="1">
      <c r="A142" s="63"/>
      <c r="B142" s="76" t="s">
        <v>48</v>
      </c>
      <c r="C142" s="65" t="s">
        <v>19</v>
      </c>
      <c r="D142" s="66">
        <f t="shared" si="7"/>
        <v>1</v>
      </c>
      <c r="E142" s="67"/>
      <c r="F142" s="98"/>
      <c r="G142" s="67"/>
      <c r="H142" s="67">
        <v>20</v>
      </c>
      <c r="I142" s="67"/>
      <c r="J142" s="67"/>
      <c r="K142" s="67"/>
      <c r="L142" s="67"/>
      <c r="M142" s="68"/>
      <c r="N142" s="54"/>
      <c r="O142" s="69">
        <f t="shared" si="6"/>
        <v>20</v>
      </c>
      <c r="P142" s="70">
        <f t="shared" si="8"/>
        <v>20</v>
      </c>
      <c r="S142" s="29"/>
      <c r="T142" s="102"/>
      <c r="V142" s="14"/>
      <c r="W142" s="101"/>
      <c r="X142" s="29"/>
    </row>
    <row r="143" spans="1:24" s="51" customFormat="1" ht="18.75" customHeight="1" thickBot="1">
      <c r="A143" s="80"/>
      <c r="B143" s="76" t="s">
        <v>166</v>
      </c>
      <c r="C143" s="65"/>
      <c r="D143" s="66">
        <f t="shared" si="7"/>
        <v>1</v>
      </c>
      <c r="E143" s="83"/>
      <c r="F143" s="85"/>
      <c r="G143" s="83"/>
      <c r="H143" s="83">
        <v>20</v>
      </c>
      <c r="I143" s="83"/>
      <c r="J143" s="83"/>
      <c r="K143" s="83"/>
      <c r="L143" s="83"/>
      <c r="M143" s="68"/>
      <c r="N143" s="54"/>
      <c r="O143" s="69">
        <f t="shared" si="6"/>
        <v>20</v>
      </c>
      <c r="P143" s="70">
        <f t="shared" si="8"/>
        <v>20</v>
      </c>
      <c r="S143" s="29"/>
      <c r="T143" s="102"/>
      <c r="V143" s="14"/>
      <c r="W143" s="101"/>
      <c r="X143" s="29"/>
    </row>
    <row r="144" spans="1:24" s="51" customFormat="1" ht="18.75" customHeight="1" thickBot="1">
      <c r="A144" s="63"/>
      <c r="B144" s="76" t="s">
        <v>380</v>
      </c>
      <c r="C144" s="68"/>
      <c r="D144" s="66">
        <f t="shared" si="7"/>
        <v>1</v>
      </c>
      <c r="E144" s="97"/>
      <c r="F144" s="85"/>
      <c r="G144" s="97"/>
      <c r="H144" s="97">
        <v>20</v>
      </c>
      <c r="I144" s="97"/>
      <c r="J144" s="97"/>
      <c r="K144" s="97"/>
      <c r="L144" s="97"/>
      <c r="M144" s="68"/>
      <c r="N144" s="54"/>
      <c r="O144" s="69">
        <f t="shared" si="6"/>
        <v>20</v>
      </c>
      <c r="P144" s="70">
        <f t="shared" si="8"/>
        <v>20</v>
      </c>
      <c r="S144" s="29"/>
      <c r="T144" s="102"/>
      <c r="V144" s="14"/>
      <c r="W144" s="101"/>
      <c r="X144" s="29"/>
    </row>
    <row r="145" spans="1:24" s="51" customFormat="1" ht="24" thickBot="1">
      <c r="A145" s="80"/>
      <c r="B145" s="76" t="s">
        <v>381</v>
      </c>
      <c r="C145" s="65"/>
      <c r="D145" s="66">
        <f t="shared" si="7"/>
        <v>1</v>
      </c>
      <c r="E145" s="97"/>
      <c r="F145" s="98"/>
      <c r="G145" s="97"/>
      <c r="H145" s="97">
        <v>20</v>
      </c>
      <c r="I145" s="97"/>
      <c r="J145" s="97"/>
      <c r="K145" s="97"/>
      <c r="L145" s="97"/>
      <c r="M145" s="68"/>
      <c r="N145" s="54"/>
      <c r="O145" s="69">
        <f t="shared" si="6"/>
        <v>20</v>
      </c>
      <c r="P145" s="70">
        <f t="shared" si="8"/>
        <v>20</v>
      </c>
      <c r="S145" s="29"/>
      <c r="T145" s="102"/>
      <c r="V145" s="14"/>
      <c r="W145" s="101"/>
      <c r="X145" s="29"/>
    </row>
    <row r="146" spans="1:24" s="51" customFormat="1" ht="24" thickBot="1">
      <c r="A146" s="63"/>
      <c r="B146" s="76" t="s">
        <v>382</v>
      </c>
      <c r="C146" s="65"/>
      <c r="D146" s="66">
        <f t="shared" si="7"/>
        <v>1</v>
      </c>
      <c r="E146" s="97"/>
      <c r="F146" s="98"/>
      <c r="G146" s="97"/>
      <c r="H146" s="97">
        <v>20</v>
      </c>
      <c r="I146" s="97"/>
      <c r="J146" s="97"/>
      <c r="K146" s="97"/>
      <c r="L146" s="97"/>
      <c r="M146" s="68"/>
      <c r="N146" s="54"/>
      <c r="O146" s="69">
        <f t="shared" si="6"/>
        <v>20</v>
      </c>
      <c r="P146" s="70">
        <f t="shared" si="8"/>
        <v>20</v>
      </c>
      <c r="S146" s="29"/>
      <c r="T146" s="102"/>
      <c r="V146" s="14"/>
      <c r="W146" s="101"/>
      <c r="X146" s="29"/>
    </row>
    <row r="147" spans="1:24" s="51" customFormat="1" ht="24" thickBot="1">
      <c r="A147" s="80"/>
      <c r="B147" s="76" t="s">
        <v>383</v>
      </c>
      <c r="C147" s="68"/>
      <c r="D147" s="66">
        <f t="shared" si="7"/>
        <v>1</v>
      </c>
      <c r="E147" s="83"/>
      <c r="F147" s="85"/>
      <c r="G147" s="83"/>
      <c r="H147" s="83">
        <v>20</v>
      </c>
      <c r="I147" s="83"/>
      <c r="J147" s="83"/>
      <c r="K147" s="83"/>
      <c r="L147" s="83"/>
      <c r="M147" s="68"/>
      <c r="N147" s="54"/>
      <c r="O147" s="69">
        <f t="shared" si="6"/>
        <v>20</v>
      </c>
      <c r="P147" s="70">
        <f t="shared" si="8"/>
        <v>20</v>
      </c>
      <c r="S147" s="29"/>
      <c r="T147" s="102"/>
      <c r="V147" s="14"/>
      <c r="W147" s="101"/>
      <c r="X147" s="29"/>
    </row>
    <row r="148" spans="1:24" s="51" customFormat="1" ht="24" thickBot="1">
      <c r="A148" s="63"/>
      <c r="B148" s="76" t="s">
        <v>384</v>
      </c>
      <c r="C148" s="65"/>
      <c r="D148" s="66">
        <f t="shared" si="7"/>
        <v>1</v>
      </c>
      <c r="E148" s="77"/>
      <c r="F148" s="85"/>
      <c r="G148" s="77"/>
      <c r="H148" s="77"/>
      <c r="I148" s="77"/>
      <c r="J148" s="77"/>
      <c r="K148" s="77">
        <v>20</v>
      </c>
      <c r="L148" s="77"/>
      <c r="M148" s="78"/>
      <c r="N148" s="54"/>
      <c r="O148" s="69">
        <f t="shared" si="6"/>
        <v>20</v>
      </c>
      <c r="P148" s="70">
        <f t="shared" si="8"/>
        <v>20</v>
      </c>
      <c r="S148" s="29"/>
      <c r="T148" s="102"/>
      <c r="V148" s="14"/>
      <c r="W148" s="101"/>
      <c r="X148" s="29"/>
    </row>
    <row r="149" spans="1:24" s="51" customFormat="1" ht="24" thickBot="1">
      <c r="A149" s="80"/>
      <c r="B149" s="76" t="s">
        <v>385</v>
      </c>
      <c r="C149" s="65"/>
      <c r="D149" s="66">
        <f t="shared" si="7"/>
        <v>1</v>
      </c>
      <c r="E149" s="97"/>
      <c r="F149" s="98"/>
      <c r="G149" s="97"/>
      <c r="H149" s="97"/>
      <c r="I149" s="97"/>
      <c r="J149" s="97"/>
      <c r="K149" s="97">
        <v>20</v>
      </c>
      <c r="L149" s="97"/>
      <c r="M149" s="68"/>
      <c r="N149" s="54"/>
      <c r="O149" s="69">
        <f t="shared" si="6"/>
        <v>20</v>
      </c>
      <c r="P149" s="70">
        <f t="shared" si="8"/>
        <v>20</v>
      </c>
      <c r="S149" s="29"/>
      <c r="T149" s="102"/>
      <c r="V149" s="14"/>
      <c r="W149" s="101"/>
      <c r="X149" s="29"/>
    </row>
    <row r="150" spans="1:24" s="51" customFormat="1" ht="24" thickBot="1">
      <c r="A150" s="63"/>
      <c r="B150" s="76" t="s">
        <v>386</v>
      </c>
      <c r="C150" s="65"/>
      <c r="D150" s="66">
        <f t="shared" si="7"/>
        <v>1</v>
      </c>
      <c r="E150" s="67"/>
      <c r="F150" s="85"/>
      <c r="G150" s="67"/>
      <c r="H150" s="67"/>
      <c r="I150" s="67"/>
      <c r="J150" s="67"/>
      <c r="K150" s="67">
        <v>20</v>
      </c>
      <c r="L150" s="67"/>
      <c r="M150" s="68"/>
      <c r="N150" s="54"/>
      <c r="O150" s="69">
        <f t="shared" si="6"/>
        <v>20</v>
      </c>
      <c r="P150" s="70">
        <f t="shared" si="8"/>
        <v>20</v>
      </c>
      <c r="S150" s="29"/>
      <c r="T150" s="102"/>
      <c r="V150" s="14"/>
      <c r="W150" s="101"/>
      <c r="X150" s="29"/>
    </row>
    <row r="151" spans="1:24" s="51" customFormat="1" ht="24" thickBot="1">
      <c r="A151" s="80"/>
      <c r="B151" s="76" t="s">
        <v>387</v>
      </c>
      <c r="C151" s="65"/>
      <c r="D151" s="66">
        <f t="shared" si="7"/>
        <v>1</v>
      </c>
      <c r="E151" s="83"/>
      <c r="F151" s="85"/>
      <c r="G151" s="83"/>
      <c r="H151" s="83"/>
      <c r="I151" s="83"/>
      <c r="J151" s="83"/>
      <c r="K151" s="83">
        <v>20</v>
      </c>
      <c r="L151" s="83"/>
      <c r="M151" s="68"/>
      <c r="N151" s="54"/>
      <c r="O151" s="69">
        <f t="shared" si="6"/>
        <v>20</v>
      </c>
      <c r="P151" s="70">
        <f t="shared" si="8"/>
        <v>20</v>
      </c>
      <c r="S151" s="29"/>
      <c r="T151" s="102"/>
      <c r="V151" s="14"/>
      <c r="W151" s="101"/>
      <c r="X151" s="29"/>
    </row>
    <row r="152" spans="1:24" s="51" customFormat="1" ht="24" thickBot="1">
      <c r="A152" s="63"/>
      <c r="B152" s="76" t="s">
        <v>388</v>
      </c>
      <c r="C152" s="68"/>
      <c r="D152" s="66">
        <f t="shared" si="7"/>
        <v>1</v>
      </c>
      <c r="E152" s="83"/>
      <c r="F152" s="85"/>
      <c r="G152" s="83"/>
      <c r="H152" s="83"/>
      <c r="I152" s="83"/>
      <c r="J152" s="83"/>
      <c r="K152" s="83">
        <v>20</v>
      </c>
      <c r="L152" s="83"/>
      <c r="M152" s="68"/>
      <c r="N152" s="54"/>
      <c r="O152" s="69">
        <f t="shared" si="6"/>
        <v>20</v>
      </c>
      <c r="P152" s="70">
        <f t="shared" si="8"/>
        <v>20</v>
      </c>
      <c r="S152" s="29"/>
      <c r="T152" s="102"/>
      <c r="V152" s="14"/>
      <c r="W152" s="101"/>
      <c r="X152" s="29"/>
    </row>
    <row r="153" spans="1:24" s="51" customFormat="1" ht="24" thickBot="1">
      <c r="A153" s="80"/>
      <c r="B153" s="76" t="s">
        <v>389</v>
      </c>
      <c r="C153" s="65"/>
      <c r="D153" s="66">
        <f t="shared" si="7"/>
        <v>1</v>
      </c>
      <c r="E153" s="97"/>
      <c r="F153" s="98"/>
      <c r="G153" s="97"/>
      <c r="H153" s="97"/>
      <c r="I153" s="97"/>
      <c r="J153" s="97"/>
      <c r="K153" s="97"/>
      <c r="L153" s="97">
        <v>20</v>
      </c>
      <c r="M153" s="68"/>
      <c r="N153" s="54"/>
      <c r="O153" s="69">
        <f t="shared" si="6"/>
        <v>20</v>
      </c>
      <c r="P153" s="70">
        <f t="shared" si="8"/>
        <v>20</v>
      </c>
      <c r="S153" s="29"/>
      <c r="T153" s="102"/>
      <c r="V153" s="14"/>
      <c r="W153" s="101"/>
      <c r="X153" s="29"/>
    </row>
    <row r="154" spans="1:24" s="51" customFormat="1" ht="24" thickBot="1">
      <c r="A154" s="63"/>
      <c r="B154" s="76" t="s">
        <v>390</v>
      </c>
      <c r="C154" s="65"/>
      <c r="D154" s="66">
        <f t="shared" si="7"/>
        <v>1</v>
      </c>
      <c r="E154" s="97"/>
      <c r="F154" s="98"/>
      <c r="G154" s="97"/>
      <c r="H154" s="97"/>
      <c r="I154" s="97"/>
      <c r="J154" s="97"/>
      <c r="K154" s="97"/>
      <c r="L154" s="97"/>
      <c r="M154" s="68">
        <v>20</v>
      </c>
      <c r="N154" s="54"/>
      <c r="O154" s="69">
        <f t="shared" si="6"/>
        <v>20</v>
      </c>
      <c r="P154" s="70">
        <f t="shared" si="8"/>
        <v>20</v>
      </c>
      <c r="S154" s="29"/>
      <c r="T154" s="102"/>
      <c r="V154" s="14"/>
      <c r="W154" s="101"/>
      <c r="X154" s="29"/>
    </row>
    <row r="155" spans="1:24" s="51" customFormat="1" ht="24" thickBot="1">
      <c r="A155" s="63"/>
      <c r="B155" s="76" t="s">
        <v>391</v>
      </c>
      <c r="C155" s="65"/>
      <c r="D155" s="66">
        <f t="shared" si="7"/>
        <v>1</v>
      </c>
      <c r="E155" s="97"/>
      <c r="F155" s="98"/>
      <c r="G155" s="97"/>
      <c r="H155" s="97"/>
      <c r="I155" s="97"/>
      <c r="J155" s="97"/>
      <c r="K155" s="97"/>
      <c r="L155" s="97"/>
      <c r="M155" s="68">
        <v>20</v>
      </c>
      <c r="N155" s="54"/>
      <c r="O155" s="69">
        <f t="shared" si="6"/>
        <v>20</v>
      </c>
      <c r="P155" s="70">
        <f t="shared" si="8"/>
        <v>20</v>
      </c>
      <c r="S155" s="29"/>
      <c r="T155" s="102"/>
      <c r="V155" s="14"/>
      <c r="W155" s="101"/>
      <c r="X155" s="29"/>
    </row>
    <row r="156" spans="1:24" s="51" customFormat="1" ht="24" thickBot="1">
      <c r="A156" s="63"/>
      <c r="B156" s="76" t="s">
        <v>392</v>
      </c>
      <c r="C156" s="65"/>
      <c r="D156" s="66">
        <f t="shared" si="7"/>
        <v>1</v>
      </c>
      <c r="E156" s="97"/>
      <c r="F156" s="98"/>
      <c r="G156" s="97"/>
      <c r="H156" s="97"/>
      <c r="I156" s="97"/>
      <c r="J156" s="97"/>
      <c r="K156" s="97"/>
      <c r="L156" s="97"/>
      <c r="M156" s="68">
        <v>20</v>
      </c>
      <c r="N156" s="54"/>
      <c r="O156" s="69">
        <f t="shared" si="6"/>
        <v>20</v>
      </c>
      <c r="P156" s="70">
        <f>SUM(E156:M156)/D156</f>
        <v>20</v>
      </c>
      <c r="S156" s="29"/>
      <c r="T156" s="102"/>
      <c r="V156" s="14"/>
      <c r="W156" s="101"/>
      <c r="X156" s="29"/>
    </row>
    <row r="157" spans="1:24" s="51" customFormat="1" ht="24" thickBot="1">
      <c r="A157" s="63"/>
      <c r="B157" s="76" t="s">
        <v>393</v>
      </c>
      <c r="C157" s="65"/>
      <c r="D157" s="66">
        <f t="shared" si="7"/>
        <v>1</v>
      </c>
      <c r="E157" s="97"/>
      <c r="F157" s="98"/>
      <c r="G157" s="97"/>
      <c r="H157" s="97"/>
      <c r="I157" s="97"/>
      <c r="J157" s="97"/>
      <c r="K157" s="97"/>
      <c r="L157" s="97"/>
      <c r="M157" s="68">
        <v>20</v>
      </c>
      <c r="N157" s="54"/>
      <c r="O157" s="69">
        <f t="shared" si="6"/>
        <v>20</v>
      </c>
      <c r="P157" s="70">
        <f t="shared" si="8"/>
        <v>20</v>
      </c>
      <c r="S157" s="29"/>
      <c r="T157" s="102"/>
      <c r="V157" s="14"/>
      <c r="W157" s="101"/>
      <c r="X157" s="29"/>
    </row>
    <row r="158" spans="1:24" s="51" customFormat="1" ht="24" thickBot="1">
      <c r="A158" s="80"/>
      <c r="B158" s="76" t="s">
        <v>394</v>
      </c>
      <c r="C158" s="65"/>
      <c r="D158" s="66">
        <f t="shared" si="7"/>
        <v>1</v>
      </c>
      <c r="E158" s="97"/>
      <c r="F158" s="98"/>
      <c r="G158" s="97"/>
      <c r="H158" s="97"/>
      <c r="I158" s="97"/>
      <c r="J158" s="97"/>
      <c r="K158" s="97"/>
      <c r="L158" s="97"/>
      <c r="M158" s="68">
        <v>20</v>
      </c>
      <c r="N158" s="54"/>
      <c r="O158" s="69">
        <f t="shared" si="6"/>
        <v>20</v>
      </c>
      <c r="P158" s="70">
        <f t="shared" si="8"/>
        <v>20</v>
      </c>
      <c r="S158" s="29"/>
      <c r="T158" s="102"/>
      <c r="V158" s="14"/>
      <c r="W158" s="101"/>
      <c r="X158" s="29"/>
    </row>
    <row r="159" spans="1:24" s="51" customFormat="1" ht="18" thickBot="1">
      <c r="A159" s="80"/>
      <c r="B159" s="76" t="s">
        <v>395</v>
      </c>
      <c r="C159" s="68"/>
      <c r="D159" s="66">
        <f t="shared" si="7"/>
        <v>1</v>
      </c>
      <c r="E159" s="83"/>
      <c r="F159" s="85"/>
      <c r="G159" s="83"/>
      <c r="H159" s="83"/>
      <c r="I159" s="83"/>
      <c r="J159" s="83"/>
      <c r="K159" s="83"/>
      <c r="L159" s="83"/>
      <c r="M159" s="68">
        <v>20</v>
      </c>
      <c r="N159" s="54"/>
      <c r="O159" s="69">
        <f t="shared" si="6"/>
        <v>20</v>
      </c>
      <c r="P159" s="70">
        <f t="shared" si="8"/>
        <v>20</v>
      </c>
      <c r="Q159" s="71"/>
      <c r="S159" s="29"/>
      <c r="T159" s="102"/>
    </row>
    <row r="160" spans="1:24" s="51" customFormat="1" ht="18" thickBot="1">
      <c r="A160" s="80"/>
      <c r="B160" s="76" t="s">
        <v>396</v>
      </c>
      <c r="C160" s="65"/>
      <c r="D160" s="66">
        <f t="shared" si="7"/>
        <v>1</v>
      </c>
      <c r="E160" s="77"/>
      <c r="F160" s="20"/>
      <c r="G160" s="77"/>
      <c r="H160" s="77"/>
      <c r="I160" s="77"/>
      <c r="J160" s="77"/>
      <c r="K160" s="77"/>
      <c r="L160" s="77"/>
      <c r="M160" s="68">
        <v>20</v>
      </c>
      <c r="N160" s="54"/>
      <c r="O160" s="69">
        <f t="shared" si="6"/>
        <v>20</v>
      </c>
      <c r="P160" s="70">
        <f>SUM(E160:M160)/D160</f>
        <v>20</v>
      </c>
      <c r="Q160" s="71"/>
      <c r="S160" s="29"/>
      <c r="T160" s="102"/>
    </row>
    <row r="161" spans="1:20" s="51" customFormat="1" ht="18" thickBot="1">
      <c r="A161" s="80"/>
      <c r="B161" s="76" t="s">
        <v>397</v>
      </c>
      <c r="C161" s="65"/>
      <c r="D161" s="66">
        <f t="shared" si="7"/>
        <v>1</v>
      </c>
      <c r="E161" s="77"/>
      <c r="F161" s="20"/>
      <c r="G161" s="77"/>
      <c r="H161" s="77"/>
      <c r="I161" s="77"/>
      <c r="J161" s="77"/>
      <c r="K161" s="77"/>
      <c r="L161" s="77"/>
      <c r="M161" s="68">
        <v>20</v>
      </c>
      <c r="N161" s="54"/>
      <c r="O161" s="69">
        <f t="shared" si="6"/>
        <v>20</v>
      </c>
      <c r="P161" s="70">
        <f>SUM(E161:M161)/D161</f>
        <v>20</v>
      </c>
      <c r="Q161" s="71"/>
      <c r="S161" s="29"/>
      <c r="T161" s="102"/>
    </row>
    <row r="162" spans="1:20" s="51" customFormat="1" ht="18" thickBot="1">
      <c r="A162" s="80"/>
      <c r="B162" s="76" t="s">
        <v>398</v>
      </c>
      <c r="C162" s="65"/>
      <c r="D162" s="66">
        <f t="shared" si="7"/>
        <v>1</v>
      </c>
      <c r="E162" s="77"/>
      <c r="F162" s="20"/>
      <c r="G162" s="77"/>
      <c r="H162" s="77"/>
      <c r="I162" s="77"/>
      <c r="J162" s="77"/>
      <c r="K162" s="77"/>
      <c r="L162" s="77"/>
      <c r="M162" s="68">
        <v>20</v>
      </c>
      <c r="N162" s="54"/>
      <c r="O162" s="69">
        <f t="shared" si="6"/>
        <v>20</v>
      </c>
      <c r="P162" s="70">
        <f>SUM(E162:M162)/D162</f>
        <v>20</v>
      </c>
      <c r="Q162" s="71"/>
      <c r="S162" s="29"/>
      <c r="T162" s="102"/>
    </row>
    <row r="163" spans="1:20" s="51" customFormat="1" ht="18" thickBot="1">
      <c r="A163" s="80"/>
      <c r="B163" s="76" t="s">
        <v>399</v>
      </c>
      <c r="C163" s="65"/>
      <c r="D163" s="66">
        <f t="shared" si="7"/>
        <v>1</v>
      </c>
      <c r="E163" s="77"/>
      <c r="F163" s="20"/>
      <c r="G163" s="77"/>
      <c r="H163" s="77"/>
      <c r="I163" s="77"/>
      <c r="J163" s="77"/>
      <c r="K163" s="77"/>
      <c r="L163" s="77"/>
      <c r="M163" s="68">
        <v>20</v>
      </c>
      <c r="N163" s="54"/>
      <c r="O163" s="69">
        <f t="shared" ref="O163:O165" si="9">SUM(E163:M163)</f>
        <v>20</v>
      </c>
      <c r="P163" s="70">
        <f t="shared" si="8"/>
        <v>20</v>
      </c>
      <c r="Q163" s="71"/>
      <c r="S163" s="29"/>
      <c r="T163" s="102"/>
    </row>
    <row r="164" spans="1:20" s="51" customFormat="1" ht="18" thickBot="1">
      <c r="A164" s="80"/>
      <c r="B164" s="76" t="s">
        <v>171</v>
      </c>
      <c r="C164" s="68" t="s">
        <v>105</v>
      </c>
      <c r="D164" s="66">
        <f t="shared" si="7"/>
        <v>1</v>
      </c>
      <c r="E164" s="83"/>
      <c r="F164" s="85"/>
      <c r="G164" s="83"/>
      <c r="H164" s="83"/>
      <c r="I164" s="83"/>
      <c r="J164" s="83"/>
      <c r="K164" s="83"/>
      <c r="L164" s="83"/>
      <c r="M164" s="68">
        <v>20</v>
      </c>
      <c r="N164" s="54"/>
      <c r="O164" s="69">
        <f t="shared" si="9"/>
        <v>20</v>
      </c>
      <c r="P164" s="70">
        <f t="shared" si="8"/>
        <v>20</v>
      </c>
      <c r="S164" s="29"/>
      <c r="T164" s="102"/>
    </row>
    <row r="165" spans="1:20" s="51" customFormat="1" ht="18" thickBot="1">
      <c r="A165" s="80"/>
      <c r="B165" s="76" t="s">
        <v>172</v>
      </c>
      <c r="C165" s="68" t="s">
        <v>105</v>
      </c>
      <c r="D165" s="66">
        <f>COUNT(E165:M165)</f>
        <v>1</v>
      </c>
      <c r="E165" s="83"/>
      <c r="F165" s="85"/>
      <c r="G165" s="83"/>
      <c r="H165" s="83"/>
      <c r="I165" s="83"/>
      <c r="J165" s="83"/>
      <c r="K165" s="83"/>
      <c r="L165" s="83"/>
      <c r="M165" s="68">
        <v>20</v>
      </c>
      <c r="N165" s="54"/>
      <c r="O165" s="69">
        <f t="shared" si="9"/>
        <v>20</v>
      </c>
      <c r="P165" s="70">
        <f t="shared" si="8"/>
        <v>20</v>
      </c>
      <c r="S165" s="29"/>
      <c r="T165" s="102"/>
    </row>
    <row r="166" spans="1:20" s="51" customFormat="1" ht="17">
      <c r="A166" s="54"/>
      <c r="B166" s="16"/>
      <c r="C166" s="88"/>
      <c r="D166" s="88"/>
      <c r="E166" s="54"/>
      <c r="F166" s="100"/>
      <c r="G166" s="54"/>
      <c r="H166" s="54"/>
      <c r="I166" s="54"/>
      <c r="J166" s="54"/>
      <c r="K166" s="54"/>
      <c r="L166" s="54"/>
      <c r="M166" s="54"/>
      <c r="N166" s="54"/>
      <c r="O166" s="71"/>
      <c r="P166" s="89"/>
      <c r="S166" s="29"/>
      <c r="T166" s="102"/>
    </row>
    <row r="167" spans="1:20" s="51" customFormat="1" ht="17">
      <c r="A167" s="54"/>
      <c r="B167" s="88"/>
      <c r="C167" s="54"/>
      <c r="D167" s="88"/>
      <c r="E167" s="109"/>
      <c r="F167" s="109"/>
      <c r="G167" s="109"/>
      <c r="H167" s="109"/>
      <c r="I167" s="109"/>
      <c r="J167" s="109"/>
      <c r="K167" s="109"/>
      <c r="L167" s="109"/>
      <c r="M167" s="54"/>
      <c r="N167" s="54"/>
      <c r="O167" s="71"/>
      <c r="P167" s="89"/>
      <c r="S167" s="29"/>
      <c r="T167" s="102"/>
    </row>
    <row r="168" spans="1:20" s="51" customFormat="1" ht="17">
      <c r="A168" s="54"/>
      <c r="B168" s="88"/>
      <c r="C168" s="88"/>
      <c r="D168" s="88"/>
      <c r="E168" s="110"/>
      <c r="F168" s="110"/>
      <c r="G168" s="110"/>
      <c r="H168" s="110"/>
      <c r="I168" s="110"/>
      <c r="J168" s="110"/>
      <c r="K168" s="110"/>
      <c r="L168" s="110"/>
      <c r="M168" s="88"/>
      <c r="N168" s="88"/>
      <c r="O168" s="71"/>
      <c r="P168" s="89"/>
      <c r="S168" s="29"/>
      <c r="T168" s="102"/>
    </row>
    <row r="169" spans="1:20" s="51" customFormat="1" ht="17">
      <c r="A169" s="54"/>
      <c r="B169" s="88"/>
      <c r="C169" s="54"/>
      <c r="D169" s="54"/>
      <c r="E169" s="109"/>
      <c r="F169" s="109"/>
      <c r="G169" s="109"/>
      <c r="H169" s="109"/>
      <c r="I169" s="109"/>
      <c r="J169" s="109"/>
      <c r="K169" s="109"/>
      <c r="L169" s="109"/>
      <c r="M169" s="54"/>
      <c r="N169" s="54"/>
      <c r="O169" s="71"/>
      <c r="P169" s="89"/>
      <c r="S169" s="29"/>
      <c r="T169" s="102"/>
    </row>
    <row r="170" spans="1:20" s="51" customFormat="1" ht="17">
      <c r="A170" s="54"/>
      <c r="B170" s="99"/>
      <c r="C170" s="54"/>
      <c r="D170" s="88"/>
      <c r="E170" s="109"/>
      <c r="F170" s="109"/>
      <c r="G170" s="109"/>
      <c r="H170" s="109"/>
      <c r="I170" s="109"/>
      <c r="J170" s="109"/>
      <c r="K170" s="109"/>
      <c r="L170" s="109"/>
      <c r="M170" s="54"/>
      <c r="N170" s="54"/>
      <c r="O170" s="71"/>
      <c r="P170" s="89"/>
      <c r="S170" s="29"/>
      <c r="T170" s="102"/>
    </row>
    <row r="171" spans="1:20" s="51" customFormat="1" ht="17">
      <c r="A171" s="54"/>
      <c r="B171" s="88"/>
      <c r="C171" s="88"/>
      <c r="D171" s="88"/>
      <c r="E171" s="110"/>
      <c r="F171" s="110"/>
      <c r="G171" s="110"/>
      <c r="H171" s="110"/>
      <c r="I171" s="110"/>
      <c r="J171" s="110"/>
      <c r="K171" s="110"/>
      <c r="L171" s="110"/>
      <c r="M171" s="88"/>
      <c r="N171" s="88"/>
      <c r="O171" s="71"/>
      <c r="P171" s="89"/>
      <c r="S171" s="29"/>
      <c r="T171" s="102"/>
    </row>
    <row r="172" spans="1:20" s="51" customFormat="1" ht="17">
      <c r="A172" s="54"/>
      <c r="B172" s="16"/>
      <c r="C172" s="88"/>
      <c r="D172" s="88"/>
      <c r="E172" s="110"/>
      <c r="F172" s="100"/>
      <c r="G172" s="110"/>
      <c r="H172" s="110"/>
      <c r="I172" s="110"/>
      <c r="J172" s="110"/>
      <c r="K172" s="110"/>
      <c r="L172" s="110"/>
      <c r="M172" s="54"/>
      <c r="N172" s="54"/>
      <c r="O172" s="71"/>
      <c r="P172" s="89"/>
      <c r="S172" s="29"/>
      <c r="T172" s="102"/>
    </row>
    <row r="173" spans="1:20" s="51" customFormat="1" ht="17">
      <c r="A173" s="54"/>
      <c r="B173" s="88"/>
      <c r="C173" s="88"/>
      <c r="D173" s="88"/>
      <c r="E173" s="54"/>
      <c r="F173" s="100"/>
      <c r="G173" s="54"/>
      <c r="H173" s="54"/>
      <c r="I173" s="54"/>
      <c r="J173" s="54"/>
      <c r="K173" s="54"/>
      <c r="L173" s="54"/>
      <c r="M173" s="54"/>
      <c r="N173" s="54"/>
      <c r="O173" s="71"/>
      <c r="P173" s="89"/>
      <c r="S173" s="29"/>
      <c r="T173" s="102"/>
    </row>
    <row r="174" spans="1:20" s="51" customFormat="1" ht="17">
      <c r="A174" s="54"/>
      <c r="B174" s="99"/>
      <c r="C174" s="88"/>
      <c r="D174" s="88"/>
      <c r="E174" s="110"/>
      <c r="F174" s="110"/>
      <c r="G174" s="110"/>
      <c r="H174" s="110"/>
      <c r="I174" s="110"/>
      <c r="J174" s="110"/>
      <c r="K174" s="110"/>
      <c r="L174" s="110"/>
      <c r="M174" s="88"/>
      <c r="N174" s="88"/>
      <c r="O174" s="71"/>
      <c r="P174" s="89"/>
      <c r="Q174" s="71"/>
      <c r="S174" s="29"/>
      <c r="T174" s="102"/>
    </row>
    <row r="175" spans="1:20" s="51" customFormat="1" ht="17">
      <c r="A175" s="54"/>
      <c r="B175" s="88"/>
      <c r="C175" s="88"/>
      <c r="D175" s="88"/>
      <c r="E175" s="54"/>
      <c r="F175" s="16"/>
      <c r="G175" s="54"/>
      <c r="H175" s="54"/>
      <c r="I175" s="54"/>
      <c r="J175" s="54"/>
      <c r="K175" s="54"/>
      <c r="L175" s="54"/>
      <c r="M175" s="71"/>
      <c r="N175" s="54"/>
      <c r="O175" s="71"/>
      <c r="P175" s="89"/>
      <c r="Q175" s="71"/>
      <c r="S175" s="29"/>
      <c r="T175" s="102"/>
    </row>
    <row r="176" spans="1:20" s="51" customFormat="1" ht="17">
      <c r="A176" s="54"/>
      <c r="B176" s="88"/>
      <c r="C176" s="88"/>
      <c r="D176" s="88"/>
      <c r="E176" s="71"/>
      <c r="F176" s="100"/>
      <c r="G176" s="71"/>
      <c r="H176" s="71"/>
      <c r="I176" s="71"/>
      <c r="J176" s="71"/>
      <c r="K176" s="71"/>
      <c r="L176" s="71"/>
      <c r="M176" s="71"/>
      <c r="N176" s="54"/>
      <c r="O176" s="71"/>
      <c r="P176" s="89"/>
      <c r="Q176" s="71"/>
      <c r="S176" s="29"/>
      <c r="T176" s="102"/>
    </row>
    <row r="177" spans="1:29" s="51" customFormat="1" ht="17">
      <c r="A177" s="54"/>
      <c r="B177" s="88"/>
      <c r="C177" s="88"/>
      <c r="D177" s="88"/>
      <c r="E177" s="110"/>
      <c r="F177" s="110"/>
      <c r="G177" s="110"/>
      <c r="H177" s="110"/>
      <c r="I177" s="110"/>
      <c r="J177" s="110"/>
      <c r="K177" s="110"/>
      <c r="L177" s="110"/>
      <c r="M177" s="88"/>
      <c r="N177" s="88"/>
      <c r="O177" s="71"/>
      <c r="P177" s="89"/>
      <c r="Q177" s="71"/>
      <c r="S177" s="29"/>
      <c r="T177" s="102"/>
    </row>
    <row r="178" spans="1:29" s="51" customFormat="1" ht="17">
      <c r="A178" s="54"/>
      <c r="B178" s="99"/>
      <c r="C178" s="88"/>
      <c r="D178" s="88"/>
      <c r="E178" s="110"/>
      <c r="F178" s="110"/>
      <c r="G178" s="110"/>
      <c r="H178" s="110"/>
      <c r="I178" s="110"/>
      <c r="J178" s="110"/>
      <c r="K178" s="110"/>
      <c r="L178" s="110"/>
      <c r="M178" s="88"/>
      <c r="N178" s="88"/>
      <c r="O178" s="71"/>
      <c r="P178" s="89"/>
      <c r="S178" s="29"/>
      <c r="T178" s="102"/>
    </row>
    <row r="179" spans="1:29" s="51" customFormat="1" ht="17">
      <c r="A179" s="54"/>
      <c r="B179" s="99"/>
      <c r="C179" s="88"/>
      <c r="D179" s="88"/>
      <c r="E179" s="110"/>
      <c r="F179" s="110"/>
      <c r="G179" s="110"/>
      <c r="H179" s="110"/>
      <c r="I179" s="110"/>
      <c r="J179" s="110"/>
      <c r="K179" s="110"/>
      <c r="L179" s="110"/>
      <c r="M179" s="88"/>
      <c r="N179" s="88"/>
      <c r="O179" s="71"/>
      <c r="P179" s="89"/>
      <c r="S179" s="29"/>
      <c r="T179" s="102"/>
    </row>
    <row r="180" spans="1:29" s="51" customFormat="1" ht="17">
      <c r="A180" s="54"/>
      <c r="B180" s="16"/>
      <c r="C180" s="54"/>
      <c r="D180" s="88"/>
      <c r="E180" s="54"/>
      <c r="F180" s="100"/>
      <c r="G180" s="54"/>
      <c r="H180" s="54"/>
      <c r="I180" s="54"/>
      <c r="J180" s="54"/>
      <c r="K180" s="54"/>
      <c r="L180" s="54"/>
      <c r="M180" s="54"/>
      <c r="N180" s="54"/>
      <c r="O180" s="71"/>
      <c r="P180" s="89"/>
      <c r="S180" s="29"/>
      <c r="T180" s="102"/>
    </row>
    <row r="181" spans="1:29" s="51" customFormat="1" ht="17">
      <c r="A181" s="54"/>
      <c r="B181" s="16"/>
      <c r="C181" s="88"/>
      <c r="D181" s="88"/>
      <c r="E181" s="54"/>
      <c r="F181" s="100"/>
      <c r="G181" s="54"/>
      <c r="H181" s="54"/>
      <c r="I181" s="54"/>
      <c r="J181" s="54"/>
      <c r="K181" s="54"/>
      <c r="L181" s="54"/>
      <c r="M181" s="54"/>
      <c r="N181" s="54"/>
      <c r="O181" s="71"/>
      <c r="P181" s="89"/>
      <c r="S181" s="29"/>
      <c r="T181" s="102"/>
    </row>
    <row r="182" spans="1:29" s="51" customFormat="1" ht="17">
      <c r="A182" s="54"/>
      <c r="B182" s="16"/>
      <c r="C182" s="88"/>
      <c r="D182" s="88"/>
      <c r="E182" s="110"/>
      <c r="F182" s="100"/>
      <c r="G182" s="110"/>
      <c r="H182" s="110"/>
      <c r="I182" s="110"/>
      <c r="J182" s="110"/>
      <c r="K182" s="110"/>
      <c r="L182" s="110"/>
      <c r="M182" s="54"/>
      <c r="N182" s="54"/>
      <c r="O182" s="71"/>
      <c r="P182" s="89"/>
      <c r="S182" s="29"/>
      <c r="T182" s="102"/>
    </row>
    <row r="183" spans="1:29" s="51" customFormat="1" ht="17">
      <c r="A183" s="54"/>
      <c r="B183" s="16"/>
      <c r="C183" s="54"/>
      <c r="D183" s="88"/>
      <c r="E183" s="54"/>
      <c r="F183" s="100"/>
      <c r="G183" s="54"/>
      <c r="H183" s="54"/>
      <c r="I183" s="54"/>
      <c r="J183" s="54"/>
      <c r="K183" s="54"/>
      <c r="L183" s="54"/>
      <c r="M183" s="54"/>
      <c r="N183" s="54"/>
      <c r="O183" s="71"/>
      <c r="P183" s="89"/>
      <c r="S183" s="29"/>
      <c r="T183" s="102"/>
    </row>
    <row r="184" spans="1:29" s="51" customFormat="1" ht="17">
      <c r="A184" s="54"/>
      <c r="B184" s="88"/>
      <c r="C184" s="88"/>
      <c r="D184" s="88"/>
      <c r="E184" s="54"/>
      <c r="F184" s="100"/>
      <c r="G184" s="54"/>
      <c r="H184" s="54"/>
      <c r="I184" s="54"/>
      <c r="J184" s="54"/>
      <c r="K184" s="54"/>
      <c r="L184" s="54"/>
      <c r="M184" s="54"/>
      <c r="N184" s="54"/>
      <c r="O184" s="71"/>
      <c r="P184" s="89"/>
      <c r="S184" s="29"/>
      <c r="T184" s="102"/>
    </row>
    <row r="185" spans="1:29" s="51" customFormat="1" ht="17">
      <c r="A185" s="88"/>
      <c r="B185" s="16"/>
      <c r="C185" s="54"/>
      <c r="D185" s="88"/>
      <c r="E185" s="54"/>
      <c r="F185" s="100"/>
      <c r="G185" s="54"/>
      <c r="H185" s="54"/>
      <c r="I185" s="54"/>
      <c r="J185" s="54"/>
      <c r="K185" s="54"/>
      <c r="L185" s="54"/>
      <c r="M185" s="54"/>
      <c r="N185" s="54"/>
      <c r="O185" s="71"/>
      <c r="P185" s="89"/>
      <c r="S185" s="29"/>
      <c r="T185" s="102"/>
    </row>
    <row r="186" spans="1:29" s="51" customFormat="1" ht="17">
      <c r="A186" s="88"/>
      <c r="B186" s="16"/>
      <c r="C186" s="54"/>
      <c r="D186" s="88"/>
      <c r="E186" s="54"/>
      <c r="F186" s="100"/>
      <c r="G186" s="54"/>
      <c r="H186" s="54"/>
      <c r="I186" s="54"/>
      <c r="J186" s="54"/>
      <c r="K186" s="54"/>
      <c r="L186" s="54"/>
      <c r="M186" s="54"/>
      <c r="N186" s="54"/>
      <c r="O186" s="71"/>
      <c r="P186" s="89"/>
      <c r="S186" s="29"/>
      <c r="T186" s="102"/>
    </row>
    <row r="187" spans="1:29" s="51" customFormat="1" ht="17">
      <c r="A187" s="54"/>
      <c r="B187" s="111"/>
      <c r="C187" s="88"/>
      <c r="D187" s="88"/>
      <c r="E187" s="110"/>
      <c r="F187" s="110"/>
      <c r="G187" s="110"/>
      <c r="H187" s="110"/>
      <c r="I187" s="110"/>
      <c r="J187" s="110"/>
      <c r="K187" s="110"/>
      <c r="L187" s="110"/>
      <c r="M187" s="88"/>
      <c r="N187" s="88"/>
      <c r="O187" s="71"/>
      <c r="P187" s="89"/>
      <c r="S187" s="29"/>
      <c r="T187" s="102"/>
    </row>
    <row r="188" spans="1:29" s="51" customFormat="1" ht="17">
      <c r="A188" s="54"/>
      <c r="B188" s="99"/>
      <c r="C188" s="88"/>
      <c r="D188" s="88"/>
      <c r="E188" s="110"/>
      <c r="F188" s="110"/>
      <c r="G188" s="110"/>
      <c r="H188" s="110"/>
      <c r="I188" s="110"/>
      <c r="J188" s="110"/>
      <c r="K188" s="110"/>
      <c r="L188" s="110"/>
      <c r="M188" s="88"/>
      <c r="N188" s="88"/>
      <c r="O188" s="71"/>
      <c r="P188" s="89"/>
      <c r="S188" s="29"/>
      <c r="T188" s="102"/>
    </row>
    <row r="189" spans="1:29" s="51" customFormat="1" ht="23">
      <c r="A189" s="54"/>
      <c r="B189" s="16"/>
      <c r="C189" s="54"/>
      <c r="D189" s="88"/>
      <c r="E189" s="54"/>
      <c r="F189" s="100"/>
      <c r="G189" s="54"/>
      <c r="H189" s="54"/>
      <c r="I189" s="54"/>
      <c r="J189" s="54"/>
      <c r="K189" s="54"/>
      <c r="L189" s="54"/>
      <c r="M189" s="54"/>
      <c r="N189" s="54"/>
      <c r="O189" s="71"/>
      <c r="P189" s="89"/>
      <c r="Q189" s="71"/>
      <c r="S189" s="29"/>
      <c r="T189" s="102"/>
      <c r="Z189" s="96"/>
      <c r="AA189" s="96"/>
      <c r="AB189" s="96"/>
      <c r="AC189" s="75"/>
    </row>
    <row r="190" spans="1:29" s="51" customFormat="1" ht="17">
      <c r="A190" s="54"/>
      <c r="B190" s="99"/>
      <c r="C190" s="88"/>
      <c r="D190" s="88"/>
      <c r="E190" s="110"/>
      <c r="F190" s="110"/>
      <c r="G190" s="110"/>
      <c r="H190" s="110"/>
      <c r="I190" s="110"/>
      <c r="J190" s="110"/>
      <c r="K190" s="110"/>
      <c r="L190" s="110"/>
      <c r="M190" s="88"/>
      <c r="N190" s="88"/>
      <c r="O190" s="71"/>
      <c r="P190" s="89"/>
      <c r="R190" s="29"/>
      <c r="S190" s="29"/>
      <c r="T190" s="58"/>
      <c r="U190" s="29"/>
    </row>
    <row r="191" spans="1:29" s="51" customFormat="1" ht="17">
      <c r="A191" s="54"/>
      <c r="B191" s="16"/>
      <c r="C191" s="54"/>
      <c r="D191" s="88"/>
      <c r="E191" s="54"/>
      <c r="F191" s="100"/>
      <c r="G191" s="54"/>
      <c r="H191" s="54"/>
      <c r="I191" s="54"/>
      <c r="J191" s="54"/>
      <c r="K191" s="54"/>
      <c r="L191" s="54"/>
      <c r="M191" s="54"/>
      <c r="N191" s="54"/>
      <c r="O191" s="71"/>
      <c r="P191" s="89"/>
      <c r="S191" s="29"/>
      <c r="T191" s="102"/>
    </row>
    <row r="192" spans="1:29" s="51" customFormat="1" ht="17">
      <c r="A192" s="54"/>
      <c r="B192" s="16"/>
      <c r="C192" s="88"/>
      <c r="D192" s="88"/>
      <c r="E192" s="54"/>
      <c r="F192" s="100"/>
      <c r="G192" s="54"/>
      <c r="H192" s="54"/>
      <c r="I192" s="54"/>
      <c r="J192" s="54"/>
      <c r="K192" s="54"/>
      <c r="L192" s="54"/>
      <c r="M192" s="54"/>
      <c r="N192" s="54"/>
      <c r="O192" s="71"/>
      <c r="P192" s="89"/>
      <c r="S192" s="29"/>
      <c r="T192" s="102"/>
    </row>
    <row r="193" spans="1:29" s="51" customFormat="1" ht="18.75" customHeight="1">
      <c r="A193" s="88"/>
      <c r="B193" s="16"/>
      <c r="C193" s="54"/>
      <c r="D193" s="88"/>
      <c r="E193" s="54"/>
      <c r="F193" s="100"/>
      <c r="G193" s="54"/>
      <c r="H193" s="54"/>
      <c r="I193" s="54"/>
      <c r="J193" s="54"/>
      <c r="K193" s="54"/>
      <c r="L193" s="54"/>
      <c r="M193" s="54"/>
      <c r="N193" s="54"/>
      <c r="O193" s="71"/>
      <c r="P193" s="89"/>
      <c r="S193" s="29"/>
      <c r="T193" s="102"/>
    </row>
    <row r="194" spans="1:29" s="51" customFormat="1" ht="18.75" customHeight="1">
      <c r="A194" s="54"/>
      <c r="B194" s="99"/>
      <c r="C194" s="88"/>
      <c r="D194" s="88"/>
      <c r="E194" s="110"/>
      <c r="F194" s="110"/>
      <c r="G194" s="110"/>
      <c r="H194" s="110"/>
      <c r="I194" s="110"/>
      <c r="J194" s="110"/>
      <c r="K194" s="110"/>
      <c r="L194" s="110"/>
      <c r="M194" s="88"/>
      <c r="N194" s="88"/>
      <c r="O194" s="71"/>
      <c r="P194" s="89"/>
      <c r="S194" s="29"/>
      <c r="T194" s="102"/>
    </row>
    <row r="195" spans="1:29" s="51" customFormat="1" ht="18.75" customHeight="1">
      <c r="A195" s="54"/>
      <c r="B195" s="99"/>
      <c r="C195" s="88"/>
      <c r="D195" s="88"/>
      <c r="E195" s="110"/>
      <c r="F195" s="110"/>
      <c r="G195" s="110"/>
      <c r="H195" s="110"/>
      <c r="I195" s="110"/>
      <c r="J195" s="110"/>
      <c r="K195" s="110"/>
      <c r="L195" s="110"/>
      <c r="M195" s="88"/>
      <c r="N195" s="88"/>
      <c r="O195" s="71"/>
      <c r="P195" s="89"/>
      <c r="S195" s="29"/>
      <c r="T195" s="102"/>
    </row>
    <row r="196" spans="1:29" s="51" customFormat="1" ht="18.75" customHeight="1">
      <c r="A196" s="88"/>
      <c r="B196" s="88"/>
      <c r="C196" s="88"/>
      <c r="D196" s="88"/>
      <c r="E196" s="110"/>
      <c r="F196" s="109"/>
      <c r="G196" s="110"/>
      <c r="H196" s="110"/>
      <c r="I196" s="110"/>
      <c r="J196" s="110"/>
      <c r="K196" s="110"/>
      <c r="L196" s="110"/>
      <c r="M196" s="54"/>
      <c r="N196" s="54"/>
      <c r="O196" s="71"/>
      <c r="P196" s="89"/>
      <c r="S196" s="29"/>
      <c r="T196" s="102"/>
    </row>
    <row r="197" spans="1:29" s="51" customFormat="1" ht="18.75" customHeight="1">
      <c r="A197" s="88"/>
      <c r="B197" s="16"/>
      <c r="C197" s="88"/>
      <c r="D197" s="88"/>
      <c r="E197" s="109"/>
      <c r="F197" s="100"/>
      <c r="G197" s="109"/>
      <c r="H197" s="109"/>
      <c r="I197" s="109"/>
      <c r="J197" s="109"/>
      <c r="K197" s="109"/>
      <c r="L197" s="109"/>
      <c r="M197" s="54"/>
      <c r="N197" s="54"/>
      <c r="O197" s="71"/>
      <c r="P197" s="89"/>
      <c r="Q197" s="71"/>
      <c r="S197" s="29"/>
      <c r="T197" s="102"/>
      <c r="Z197" s="96"/>
      <c r="AA197" s="96"/>
      <c r="AB197" s="96"/>
      <c r="AC197" s="75"/>
    </row>
    <row r="198" spans="1:29" s="51" customFormat="1" ht="18.75" customHeight="1">
      <c r="A198" s="54"/>
      <c r="B198" s="16"/>
      <c r="C198" s="54"/>
      <c r="D198" s="88"/>
      <c r="E198" s="54"/>
      <c r="F198" s="100"/>
      <c r="G198" s="54"/>
      <c r="H198" s="54"/>
      <c r="I198" s="54"/>
      <c r="J198" s="54"/>
      <c r="K198" s="54"/>
      <c r="L198" s="54"/>
      <c r="M198" s="54"/>
      <c r="N198" s="54"/>
      <c r="O198" s="71"/>
      <c r="P198" s="89"/>
      <c r="Q198" s="71"/>
      <c r="S198" s="29"/>
      <c r="T198" s="102"/>
      <c r="Z198" s="96"/>
      <c r="AA198" s="96"/>
      <c r="AB198" s="96"/>
      <c r="AC198" s="75"/>
    </row>
    <row r="199" spans="1:29" s="51" customFormat="1" ht="18.75" customHeight="1">
      <c r="A199" s="54"/>
      <c r="B199" s="16"/>
      <c r="C199" s="88"/>
      <c r="D199" s="88"/>
      <c r="E199" s="110"/>
      <c r="F199" s="100"/>
      <c r="G199" s="110"/>
      <c r="H199" s="110"/>
      <c r="I199" s="110"/>
      <c r="J199" s="110"/>
      <c r="K199" s="110"/>
      <c r="L199" s="110"/>
      <c r="M199" s="54"/>
      <c r="N199" s="54"/>
      <c r="O199" s="71"/>
      <c r="P199" s="89"/>
      <c r="Q199" s="71"/>
      <c r="S199" s="29"/>
      <c r="T199" s="102"/>
      <c r="Z199" s="96"/>
      <c r="AA199" s="96"/>
      <c r="AB199" s="96"/>
      <c r="AC199" s="75"/>
    </row>
    <row r="200" spans="1:29" s="51" customFormat="1" ht="18.75" customHeight="1">
      <c r="A200" s="54"/>
      <c r="B200" s="16"/>
      <c r="C200" s="88"/>
      <c r="D200" s="88"/>
      <c r="E200" s="110"/>
      <c r="F200" s="100"/>
      <c r="G200" s="110"/>
      <c r="H200" s="110"/>
      <c r="I200" s="110"/>
      <c r="J200" s="110"/>
      <c r="K200" s="110"/>
      <c r="L200" s="110"/>
      <c r="M200" s="54"/>
      <c r="N200" s="54"/>
      <c r="O200" s="71"/>
      <c r="P200" s="89"/>
      <c r="Q200" s="71"/>
      <c r="S200" s="29"/>
      <c r="T200" s="102"/>
      <c r="Z200" s="96"/>
      <c r="AA200" s="96"/>
      <c r="AB200" s="96"/>
      <c r="AC200" s="75"/>
    </row>
    <row r="201" spans="1:29" s="51" customFormat="1" ht="18.75" customHeight="1">
      <c r="A201" s="54"/>
      <c r="B201" s="16"/>
      <c r="C201" s="88"/>
      <c r="D201" s="88"/>
      <c r="E201" s="110"/>
      <c r="F201" s="100"/>
      <c r="G201" s="110"/>
      <c r="H201" s="110"/>
      <c r="I201" s="110"/>
      <c r="J201" s="110"/>
      <c r="K201" s="110"/>
      <c r="L201" s="110"/>
      <c r="M201" s="54"/>
      <c r="N201" s="54"/>
      <c r="O201" s="71"/>
      <c r="P201" s="89"/>
      <c r="Q201" s="71"/>
      <c r="S201" s="29"/>
      <c r="T201" s="102"/>
      <c r="Z201" s="96"/>
      <c r="AA201" s="96"/>
      <c r="AB201" s="96"/>
      <c r="AC201" s="75"/>
    </row>
    <row r="202" spans="1:29" s="51" customFormat="1" ht="18.75" customHeight="1">
      <c r="A202" s="54"/>
      <c r="B202" s="16"/>
      <c r="C202" s="54"/>
      <c r="D202" s="88"/>
      <c r="E202" s="54"/>
      <c r="F202" s="100"/>
      <c r="G202" s="54"/>
      <c r="H202" s="54"/>
      <c r="I202" s="54"/>
      <c r="J202" s="54"/>
      <c r="K202" s="54"/>
      <c r="L202" s="54"/>
      <c r="M202" s="54"/>
      <c r="N202" s="54"/>
      <c r="O202" s="71"/>
      <c r="P202" s="89"/>
      <c r="Q202" s="71"/>
      <c r="S202" s="29"/>
      <c r="T202" s="102"/>
    </row>
    <row r="203" spans="1:29" s="51" customFormat="1" ht="18.75" customHeight="1">
      <c r="A203" s="54"/>
      <c r="B203" s="88"/>
      <c r="C203" s="88"/>
      <c r="D203" s="88"/>
      <c r="E203" s="54"/>
      <c r="F203" s="100"/>
      <c r="G203" s="54"/>
      <c r="H203" s="54"/>
      <c r="I203" s="54"/>
      <c r="J203" s="54"/>
      <c r="K203" s="54"/>
      <c r="L203" s="54"/>
      <c r="M203" s="54"/>
      <c r="N203" s="54"/>
      <c r="O203" s="71"/>
      <c r="P203" s="89"/>
      <c r="Q203" s="71"/>
      <c r="S203" s="29"/>
      <c r="T203" s="102"/>
    </row>
    <row r="204" spans="1:29" s="51" customFormat="1" ht="18.75" customHeight="1">
      <c r="A204" s="54"/>
      <c r="B204" s="16"/>
      <c r="C204" s="88"/>
      <c r="D204" s="88"/>
      <c r="E204" s="110"/>
      <c r="F204" s="100"/>
      <c r="G204" s="110"/>
      <c r="H204" s="110"/>
      <c r="I204" s="110"/>
      <c r="J204" s="110"/>
      <c r="K204" s="110"/>
      <c r="L204" s="110"/>
      <c r="M204" s="54"/>
      <c r="N204" s="54"/>
      <c r="O204" s="71"/>
      <c r="P204" s="89"/>
      <c r="Q204" s="71"/>
      <c r="S204" s="29"/>
      <c r="T204" s="102"/>
    </row>
    <row r="205" spans="1:29" s="51" customFormat="1" ht="18.75" customHeight="1">
      <c r="A205" s="54"/>
      <c r="B205" s="16"/>
      <c r="C205" s="54"/>
      <c r="D205" s="88"/>
      <c r="E205" s="54"/>
      <c r="F205" s="100"/>
      <c r="G205" s="54"/>
      <c r="H205" s="54"/>
      <c r="I205" s="54"/>
      <c r="J205" s="54"/>
      <c r="K205" s="54"/>
      <c r="L205" s="54"/>
      <c r="M205" s="54"/>
      <c r="N205" s="54"/>
      <c r="O205" s="71"/>
      <c r="P205" s="89"/>
      <c r="Q205" s="71"/>
      <c r="S205" s="29"/>
      <c r="T205" s="102"/>
    </row>
    <row r="206" spans="1:29" s="51" customFormat="1" ht="18.75" customHeight="1">
      <c r="A206" s="54"/>
      <c r="B206" s="16"/>
      <c r="C206" s="88"/>
      <c r="D206" s="88"/>
      <c r="E206" s="109"/>
      <c r="F206" s="100"/>
      <c r="G206" s="109"/>
      <c r="H206" s="109"/>
      <c r="I206" s="109"/>
      <c r="J206" s="109"/>
      <c r="K206" s="109"/>
      <c r="L206" s="109"/>
      <c r="M206" s="54"/>
      <c r="N206" s="54"/>
      <c r="O206" s="71"/>
      <c r="P206" s="89"/>
      <c r="Q206" s="71"/>
      <c r="S206" s="29"/>
      <c r="T206" s="102"/>
    </row>
    <row r="207" spans="1:29" s="51" customFormat="1" ht="18.75" customHeight="1">
      <c r="A207" s="54"/>
      <c r="B207" s="16"/>
      <c r="C207" s="54"/>
      <c r="D207" s="88"/>
      <c r="E207" s="54"/>
      <c r="F207" s="100"/>
      <c r="G207" s="54"/>
      <c r="H207" s="54"/>
      <c r="I207" s="54"/>
      <c r="J207" s="54"/>
      <c r="K207" s="54"/>
      <c r="L207" s="54"/>
      <c r="M207" s="54"/>
      <c r="N207" s="54"/>
      <c r="O207" s="71"/>
      <c r="P207" s="89"/>
      <c r="S207" s="29"/>
      <c r="T207" s="102"/>
    </row>
    <row r="208" spans="1:29" s="51" customFormat="1" ht="18.75" customHeight="1">
      <c r="A208" s="54"/>
      <c r="B208" s="16"/>
      <c r="C208" s="88"/>
      <c r="D208" s="88"/>
      <c r="E208" s="110"/>
      <c r="F208" s="100"/>
      <c r="G208" s="110"/>
      <c r="H208" s="110"/>
      <c r="I208" s="110"/>
      <c r="J208" s="110"/>
      <c r="K208" s="110"/>
      <c r="L208" s="110"/>
      <c r="M208" s="54"/>
      <c r="N208" s="54"/>
      <c r="O208" s="71"/>
      <c r="P208" s="89"/>
      <c r="S208" s="29"/>
      <c r="T208" s="102"/>
    </row>
    <row r="209" spans="1:20" s="51" customFormat="1" ht="18.75" customHeight="1">
      <c r="A209" s="54"/>
      <c r="B209" s="16"/>
      <c r="C209" s="88"/>
      <c r="D209" s="88"/>
      <c r="E209" s="71"/>
      <c r="F209" s="100"/>
      <c r="G209" s="71"/>
      <c r="H209" s="71"/>
      <c r="I209" s="71"/>
      <c r="J209" s="71"/>
      <c r="K209" s="71"/>
      <c r="L209" s="71"/>
      <c r="M209" s="71"/>
      <c r="N209" s="54"/>
      <c r="O209" s="71"/>
      <c r="P209" s="89"/>
      <c r="S209" s="29"/>
      <c r="T209" s="102"/>
    </row>
    <row r="210" spans="1:20" s="51" customFormat="1" ht="18.75" customHeight="1">
      <c r="A210" s="88"/>
      <c r="B210" s="88"/>
      <c r="C210" s="88"/>
      <c r="D210" s="88"/>
      <c r="E210" s="54"/>
      <c r="F210" s="100"/>
      <c r="G210" s="54"/>
      <c r="H210" s="54"/>
      <c r="I210" s="54"/>
      <c r="J210" s="54"/>
      <c r="K210" s="54"/>
      <c r="L210" s="54"/>
      <c r="M210" s="54"/>
      <c r="N210" s="54"/>
      <c r="O210" s="71"/>
      <c r="P210" s="89"/>
      <c r="S210" s="29"/>
      <c r="T210" s="102"/>
    </row>
    <row r="211" spans="1:20" s="51" customFormat="1" ht="18.75" customHeight="1">
      <c r="A211" s="88"/>
      <c r="B211" s="16"/>
      <c r="C211" s="54"/>
      <c r="D211" s="88"/>
      <c r="E211" s="54"/>
      <c r="F211" s="100"/>
      <c r="G211" s="54"/>
      <c r="H211" s="54"/>
      <c r="I211" s="54"/>
      <c r="J211" s="54"/>
      <c r="K211" s="54"/>
      <c r="L211" s="54"/>
      <c r="M211" s="54"/>
      <c r="N211" s="54"/>
      <c r="O211" s="71"/>
      <c r="P211" s="89"/>
      <c r="S211" s="29"/>
      <c r="T211" s="102"/>
    </row>
    <row r="212" spans="1:20" s="51" customFormat="1" ht="18.75" customHeight="1">
      <c r="A212" s="88"/>
      <c r="B212" s="88"/>
      <c r="C212" s="88"/>
      <c r="D212" s="88"/>
      <c r="E212" s="54"/>
      <c r="F212" s="100"/>
      <c r="G212" s="54"/>
      <c r="H212" s="54"/>
      <c r="I212" s="54"/>
      <c r="J212" s="54"/>
      <c r="K212" s="54"/>
      <c r="L212" s="54"/>
      <c r="M212" s="54"/>
      <c r="N212" s="54"/>
      <c r="O212" s="71"/>
      <c r="P212" s="89"/>
      <c r="S212" s="29"/>
      <c r="T212" s="102"/>
    </row>
    <row r="213" spans="1:20" s="51" customFormat="1" ht="18.75" customHeight="1">
      <c r="A213" s="88"/>
      <c r="B213" s="16"/>
      <c r="C213" s="54"/>
      <c r="D213" s="88"/>
      <c r="E213" s="54"/>
      <c r="F213" s="100"/>
      <c r="G213" s="54"/>
      <c r="H213" s="54"/>
      <c r="I213" s="54"/>
      <c r="J213" s="54"/>
      <c r="K213" s="54"/>
      <c r="L213" s="54"/>
      <c r="M213" s="54"/>
      <c r="N213" s="54"/>
      <c r="O213" s="71"/>
      <c r="P213" s="89"/>
      <c r="S213" s="29"/>
      <c r="T213" s="102"/>
    </row>
    <row r="214" spans="1:20" s="51" customFormat="1" ht="18.75" customHeight="1">
      <c r="A214" s="54"/>
      <c r="B214" s="88"/>
      <c r="C214" s="88"/>
      <c r="D214" s="88"/>
      <c r="E214" s="109"/>
      <c r="F214" s="100"/>
      <c r="G214" s="109"/>
      <c r="H214" s="109"/>
      <c r="I214" s="109"/>
      <c r="J214" s="109"/>
      <c r="K214" s="109"/>
      <c r="L214" s="109"/>
      <c r="M214" s="54"/>
      <c r="N214" s="54"/>
      <c r="O214" s="71"/>
      <c r="P214" s="89"/>
      <c r="S214" s="29"/>
      <c r="T214" s="102"/>
    </row>
    <row r="215" spans="1:20" s="51" customFormat="1" ht="18.75" customHeight="1">
      <c r="A215" s="54"/>
      <c r="B215" s="16"/>
      <c r="C215" s="88"/>
      <c r="D215" s="88"/>
      <c r="E215" s="110"/>
      <c r="F215" s="100"/>
      <c r="G215" s="110"/>
      <c r="H215" s="110"/>
      <c r="I215" s="110"/>
      <c r="J215" s="110"/>
      <c r="K215" s="110"/>
      <c r="L215" s="110"/>
      <c r="M215" s="54"/>
      <c r="N215" s="54"/>
      <c r="O215" s="71"/>
      <c r="P215" s="89"/>
      <c r="S215" s="29"/>
      <c r="T215" s="102"/>
    </row>
    <row r="216" spans="1:20" s="51" customFormat="1" ht="18.75" customHeight="1">
      <c r="A216" s="54"/>
      <c r="B216" s="16"/>
      <c r="C216" s="88"/>
      <c r="D216" s="88"/>
      <c r="E216" s="109"/>
      <c r="F216" s="100"/>
      <c r="G216" s="109"/>
      <c r="H216" s="109"/>
      <c r="I216" s="109"/>
      <c r="J216" s="109"/>
      <c r="K216" s="109"/>
      <c r="L216" s="109"/>
      <c r="M216" s="54"/>
      <c r="N216" s="54"/>
      <c r="O216" s="71"/>
      <c r="P216" s="89"/>
      <c r="S216" s="29"/>
      <c r="T216" s="102"/>
    </row>
    <row r="217" spans="1:20" s="51" customFormat="1" ht="18.75" customHeight="1">
      <c r="A217" s="54"/>
      <c r="B217" s="16"/>
      <c r="C217" s="54"/>
      <c r="D217" s="88"/>
      <c r="E217" s="112"/>
      <c r="F217" s="100"/>
      <c r="G217" s="112"/>
      <c r="H217" s="112"/>
      <c r="I217" s="112"/>
      <c r="J217" s="112"/>
      <c r="K217" s="112"/>
      <c r="L217" s="112"/>
      <c r="M217" s="54"/>
      <c r="N217" s="54"/>
      <c r="O217" s="71"/>
      <c r="P217" s="89"/>
      <c r="S217" s="29"/>
      <c r="T217" s="102"/>
    </row>
    <row r="218" spans="1:20" s="51" customFormat="1" ht="18.75" customHeight="1">
      <c r="A218" s="54"/>
      <c r="B218" s="88"/>
      <c r="C218" s="88"/>
      <c r="D218" s="88"/>
      <c r="E218" s="54"/>
      <c r="F218" s="100"/>
      <c r="G218" s="54"/>
      <c r="H218" s="54"/>
      <c r="I218" s="54"/>
      <c r="J218" s="54"/>
      <c r="K218" s="54"/>
      <c r="L218" s="54"/>
      <c r="M218" s="54"/>
      <c r="N218" s="54"/>
      <c r="O218" s="71"/>
      <c r="P218" s="89"/>
      <c r="S218" s="29"/>
      <c r="T218" s="102"/>
    </row>
    <row r="219" spans="1:20" s="51" customFormat="1" ht="18.75" customHeight="1">
      <c r="A219" s="54"/>
      <c r="B219" s="16"/>
      <c r="C219" s="88"/>
      <c r="D219" s="88"/>
      <c r="E219" s="112"/>
      <c r="F219" s="100"/>
      <c r="G219" s="112"/>
      <c r="H219" s="112"/>
      <c r="I219" s="112"/>
      <c r="J219" s="112"/>
      <c r="K219" s="112"/>
      <c r="L219" s="112"/>
      <c r="M219" s="54"/>
      <c r="N219" s="54"/>
      <c r="O219" s="71"/>
      <c r="P219" s="89"/>
      <c r="S219" s="29"/>
      <c r="T219" s="102"/>
    </row>
    <row r="220" spans="1:20" s="51" customFormat="1" ht="18.75" customHeight="1">
      <c r="A220" s="54"/>
      <c r="B220" s="16"/>
      <c r="C220" s="88"/>
      <c r="D220" s="88"/>
      <c r="E220" s="112"/>
      <c r="F220" s="100"/>
      <c r="G220" s="112"/>
      <c r="H220" s="112"/>
      <c r="I220" s="112"/>
      <c r="J220" s="112"/>
      <c r="K220" s="112"/>
      <c r="L220" s="112"/>
      <c r="M220" s="54"/>
      <c r="N220" s="54"/>
      <c r="O220" s="71"/>
      <c r="P220" s="89"/>
      <c r="S220" s="29"/>
      <c r="T220" s="102"/>
    </row>
    <row r="221" spans="1:20" s="51" customFormat="1" ht="18.75" customHeight="1">
      <c r="A221" s="54"/>
      <c r="B221" s="16"/>
      <c r="C221" s="88"/>
      <c r="D221" s="88"/>
      <c r="E221" s="54"/>
      <c r="F221" s="100"/>
      <c r="G221" s="54"/>
      <c r="H221" s="54"/>
      <c r="I221" s="54"/>
      <c r="J221" s="54"/>
      <c r="K221" s="54"/>
      <c r="L221" s="54"/>
      <c r="M221" s="54"/>
      <c r="N221" s="54"/>
      <c r="O221" s="71"/>
      <c r="P221" s="89"/>
      <c r="S221" s="29"/>
      <c r="T221" s="102"/>
    </row>
    <row r="222" spans="1:20" s="51" customFormat="1" ht="18.75" customHeight="1">
      <c r="A222" s="54"/>
      <c r="B222" s="16"/>
      <c r="C222" s="88"/>
      <c r="D222" s="88"/>
      <c r="E222" s="112"/>
      <c r="F222" s="100"/>
      <c r="G222" s="112"/>
      <c r="H222" s="112"/>
      <c r="I222" s="112"/>
      <c r="J222" s="112"/>
      <c r="K222" s="112"/>
      <c r="L222" s="112"/>
      <c r="M222" s="54"/>
      <c r="N222" s="54"/>
      <c r="O222" s="71"/>
      <c r="P222" s="89"/>
      <c r="S222" s="29"/>
      <c r="T222" s="102"/>
    </row>
    <row r="223" spans="1:20" s="51" customFormat="1" ht="18.75" customHeight="1">
      <c r="A223" s="54"/>
      <c r="B223" s="16"/>
      <c r="C223" s="88"/>
      <c r="D223" s="88"/>
      <c r="E223" s="54"/>
      <c r="F223" s="100"/>
      <c r="G223" s="54"/>
      <c r="H223" s="54"/>
      <c r="I223" s="54"/>
      <c r="J223" s="54"/>
      <c r="K223" s="54"/>
      <c r="L223" s="54"/>
      <c r="M223" s="54"/>
      <c r="N223" s="54"/>
      <c r="O223" s="71"/>
      <c r="P223" s="89"/>
      <c r="S223" s="29"/>
      <c r="T223" s="102"/>
    </row>
    <row r="224" spans="1:20" s="51" customFormat="1" ht="18.75" customHeight="1">
      <c r="A224" s="54"/>
      <c r="B224" s="16"/>
      <c r="C224" s="88"/>
      <c r="D224" s="88"/>
      <c r="E224" s="54"/>
      <c r="F224" s="100"/>
      <c r="G224" s="54"/>
      <c r="H224" s="54"/>
      <c r="I224" s="54"/>
      <c r="J224" s="54"/>
      <c r="K224" s="54"/>
      <c r="L224" s="54"/>
      <c r="M224" s="54"/>
      <c r="N224" s="54"/>
      <c r="O224" s="71"/>
      <c r="P224" s="89"/>
      <c r="S224" s="29"/>
      <c r="T224" s="102"/>
    </row>
    <row r="225" spans="1:20" s="51" customFormat="1" ht="17">
      <c r="A225" s="54"/>
      <c r="B225" s="16"/>
      <c r="C225" s="88"/>
      <c r="D225" s="88"/>
      <c r="E225" s="54"/>
      <c r="F225" s="100"/>
      <c r="G225" s="54"/>
      <c r="H225" s="54"/>
      <c r="I225" s="54"/>
      <c r="J225" s="54"/>
      <c r="K225" s="54"/>
      <c r="L225" s="54"/>
      <c r="M225" s="54"/>
      <c r="N225" s="54"/>
      <c r="O225" s="71"/>
      <c r="P225" s="89"/>
      <c r="S225" s="29"/>
      <c r="T225" s="102"/>
    </row>
    <row r="226" spans="1:20" s="51" customFormat="1" ht="17">
      <c r="A226" s="54"/>
      <c r="B226" s="16"/>
      <c r="C226" s="88"/>
      <c r="D226" s="88"/>
      <c r="E226" s="54"/>
      <c r="F226" s="16"/>
      <c r="G226" s="54"/>
      <c r="H226" s="54"/>
      <c r="I226" s="54"/>
      <c r="J226" s="54"/>
      <c r="K226" s="54"/>
      <c r="L226" s="54"/>
      <c r="M226" s="54"/>
      <c r="N226" s="54"/>
      <c r="O226" s="71"/>
      <c r="P226" s="89"/>
      <c r="S226" s="29"/>
      <c r="T226" s="102"/>
    </row>
    <row r="227" spans="1:20" s="51" customFormat="1" ht="17">
      <c r="A227" s="54"/>
      <c r="B227" s="99"/>
      <c r="C227" s="88"/>
      <c r="D227" s="88"/>
      <c r="E227" s="110"/>
      <c r="F227" s="110"/>
      <c r="G227" s="110"/>
      <c r="H227" s="110"/>
      <c r="I227" s="110"/>
      <c r="J227" s="110"/>
      <c r="K227" s="110"/>
      <c r="L227" s="110"/>
      <c r="M227" s="88"/>
      <c r="N227" s="88"/>
      <c r="O227" s="71"/>
      <c r="P227" s="89"/>
      <c r="S227" s="29"/>
      <c r="T227" s="102"/>
    </row>
    <row r="228" spans="1:20" s="51" customFormat="1" ht="17">
      <c r="A228" s="54"/>
      <c r="B228" s="16"/>
      <c r="C228" s="88"/>
      <c r="D228" s="88"/>
      <c r="E228" s="112"/>
      <c r="F228" s="100"/>
      <c r="G228" s="112"/>
      <c r="H228" s="112"/>
      <c r="I228" s="112"/>
      <c r="J228" s="112"/>
      <c r="K228" s="112"/>
      <c r="L228" s="112"/>
      <c r="M228" s="54"/>
      <c r="N228" s="54"/>
      <c r="O228" s="71"/>
      <c r="P228" s="89"/>
      <c r="S228" s="29"/>
      <c r="T228" s="102"/>
    </row>
    <row r="229" spans="1:20" s="51" customFormat="1" ht="17">
      <c r="A229" s="54"/>
      <c r="B229" s="16"/>
      <c r="C229" s="54"/>
      <c r="D229" s="88"/>
      <c r="E229" s="109"/>
      <c r="F229" s="100"/>
      <c r="G229" s="109"/>
      <c r="H229" s="109"/>
      <c r="I229" s="109"/>
      <c r="J229" s="109"/>
      <c r="K229" s="109"/>
      <c r="L229" s="109"/>
      <c r="M229" s="54"/>
      <c r="N229" s="54"/>
      <c r="O229" s="71"/>
      <c r="P229" s="89"/>
      <c r="S229" s="29"/>
      <c r="T229" s="102"/>
    </row>
    <row r="230" spans="1:20" s="51" customFormat="1" ht="17">
      <c r="A230" s="54"/>
      <c r="B230" s="16"/>
      <c r="C230" s="54"/>
      <c r="D230" s="88"/>
      <c r="E230" s="54"/>
      <c r="F230" s="100"/>
      <c r="G230" s="54"/>
      <c r="H230" s="54"/>
      <c r="I230" s="54"/>
      <c r="J230" s="54"/>
      <c r="K230" s="54"/>
      <c r="L230" s="54"/>
      <c r="M230" s="54"/>
      <c r="N230" s="54"/>
      <c r="O230" s="71"/>
      <c r="P230" s="89"/>
      <c r="S230" s="29"/>
      <c r="T230" s="102"/>
    </row>
    <row r="231" spans="1:20" s="51" customFormat="1" ht="17">
      <c r="A231" s="88"/>
      <c r="B231" s="16"/>
      <c r="C231" s="54"/>
      <c r="D231" s="88"/>
      <c r="E231" s="54"/>
      <c r="F231" s="100"/>
      <c r="G231" s="54"/>
      <c r="H231" s="54"/>
      <c r="I231" s="54"/>
      <c r="J231" s="54"/>
      <c r="K231" s="54"/>
      <c r="L231" s="54"/>
      <c r="M231" s="54"/>
      <c r="N231" s="54"/>
      <c r="O231" s="71"/>
      <c r="P231" s="89"/>
      <c r="S231" s="29"/>
      <c r="T231" s="58"/>
    </row>
    <row r="232" spans="1:20" s="51" customFormat="1" ht="17">
      <c r="A232" s="54"/>
      <c r="B232" s="16"/>
      <c r="C232" s="54"/>
      <c r="D232" s="88"/>
      <c r="E232" s="109"/>
      <c r="F232" s="100"/>
      <c r="G232" s="109"/>
      <c r="H232" s="109"/>
      <c r="I232" s="109"/>
      <c r="J232" s="109"/>
      <c r="K232" s="109"/>
      <c r="L232" s="109"/>
      <c r="M232" s="54"/>
      <c r="N232" s="54"/>
      <c r="O232" s="71"/>
      <c r="P232" s="89"/>
      <c r="S232" s="29"/>
      <c r="T232" s="58"/>
    </row>
    <row r="233" spans="1:20" s="51" customFormat="1" ht="17">
      <c r="A233" s="54"/>
      <c r="B233" s="16"/>
      <c r="C233" s="88"/>
      <c r="D233" s="88"/>
      <c r="E233" s="54"/>
      <c r="F233" s="100"/>
      <c r="G233" s="54"/>
      <c r="H233" s="54"/>
      <c r="I233" s="54"/>
      <c r="J233" s="54"/>
      <c r="K233" s="54"/>
      <c r="L233" s="54"/>
      <c r="M233" s="54"/>
      <c r="N233" s="54"/>
      <c r="O233" s="71"/>
      <c r="P233" s="89"/>
      <c r="S233" s="29"/>
      <c r="T233" s="58"/>
    </row>
    <row r="234" spans="1:20" s="51" customFormat="1" ht="17">
      <c r="A234" s="54"/>
      <c r="B234" s="16"/>
      <c r="C234" s="54"/>
      <c r="D234" s="88"/>
      <c r="E234" s="54"/>
      <c r="F234" s="100"/>
      <c r="G234" s="54"/>
      <c r="H234" s="54"/>
      <c r="I234" s="54"/>
      <c r="J234" s="54"/>
      <c r="K234" s="54"/>
      <c r="L234" s="54"/>
      <c r="M234" s="54"/>
      <c r="N234" s="54"/>
      <c r="O234" s="71"/>
      <c r="P234" s="89"/>
      <c r="S234" s="29"/>
      <c r="T234" s="58"/>
    </row>
    <row r="235" spans="1:20" s="51" customFormat="1" ht="17">
      <c r="A235" s="54"/>
      <c r="B235" s="16"/>
      <c r="C235" s="54"/>
      <c r="D235" s="88"/>
      <c r="E235" s="54"/>
      <c r="F235" s="100"/>
      <c r="G235" s="54"/>
      <c r="H235" s="54"/>
      <c r="I235" s="54"/>
      <c r="J235" s="54"/>
      <c r="K235" s="54"/>
      <c r="L235" s="54"/>
      <c r="M235" s="54"/>
      <c r="N235" s="54"/>
      <c r="O235" s="71"/>
      <c r="P235" s="89"/>
      <c r="S235" s="29"/>
      <c r="T235" s="58"/>
    </row>
    <row r="236" spans="1:20" s="51" customFormat="1" ht="17">
      <c r="A236" s="54"/>
      <c r="B236" s="16"/>
      <c r="C236" s="54"/>
      <c r="D236" s="88"/>
      <c r="E236" s="54"/>
      <c r="F236" s="100"/>
      <c r="G236" s="54"/>
      <c r="H236" s="54"/>
      <c r="I236" s="54"/>
      <c r="J236" s="54"/>
      <c r="K236" s="54"/>
      <c r="L236" s="54"/>
      <c r="M236" s="54"/>
      <c r="N236" s="54"/>
      <c r="O236" s="71"/>
      <c r="P236" s="89"/>
      <c r="S236" s="29"/>
      <c r="T236" s="58"/>
    </row>
    <row r="237" spans="1:20" s="51" customFormat="1" ht="17">
      <c r="A237" s="88"/>
      <c r="B237" s="16"/>
      <c r="C237" s="88"/>
      <c r="D237" s="88"/>
      <c r="E237" s="54"/>
      <c r="F237" s="100"/>
      <c r="G237" s="54"/>
      <c r="H237" s="54"/>
      <c r="I237" s="54"/>
      <c r="J237" s="54"/>
      <c r="K237" s="54"/>
      <c r="L237" s="54"/>
      <c r="M237" s="54"/>
      <c r="N237" s="54"/>
      <c r="O237" s="71"/>
      <c r="P237" s="89"/>
      <c r="S237" s="29"/>
      <c r="T237" s="58"/>
    </row>
    <row r="238" spans="1:20" s="51" customFormat="1" ht="17">
      <c r="A238" s="88"/>
      <c r="B238" s="16"/>
      <c r="C238" s="54"/>
      <c r="D238" s="88"/>
      <c r="E238" s="54"/>
      <c r="F238" s="100"/>
      <c r="G238" s="54"/>
      <c r="H238" s="54"/>
      <c r="I238" s="54"/>
      <c r="J238" s="54"/>
      <c r="K238" s="54"/>
      <c r="L238" s="54"/>
      <c r="M238" s="54"/>
      <c r="N238" s="54"/>
      <c r="O238" s="71"/>
      <c r="P238" s="89"/>
      <c r="S238" s="29"/>
      <c r="T238" s="58"/>
    </row>
    <row r="239" spans="1:20" s="51" customFormat="1" ht="17">
      <c r="A239" s="54"/>
      <c r="B239" s="99"/>
      <c r="C239" s="88"/>
      <c r="D239" s="88"/>
      <c r="E239" s="110"/>
      <c r="F239" s="110"/>
      <c r="G239" s="110"/>
      <c r="H239" s="110"/>
      <c r="I239" s="110"/>
      <c r="J239" s="110"/>
      <c r="K239" s="110"/>
      <c r="L239" s="110"/>
      <c r="M239" s="88"/>
      <c r="N239" s="88"/>
      <c r="O239" s="71"/>
      <c r="P239" s="89"/>
      <c r="S239" s="29"/>
      <c r="T239" s="58"/>
    </row>
    <row r="240" spans="1:20" s="51" customFormat="1" ht="17">
      <c r="A240" s="54"/>
      <c r="B240" s="88"/>
      <c r="C240" s="88"/>
      <c r="D240" s="88"/>
      <c r="E240" s="110"/>
      <c r="F240" s="110"/>
      <c r="G240" s="110"/>
      <c r="H240" s="110"/>
      <c r="I240" s="110"/>
      <c r="J240" s="110"/>
      <c r="K240" s="110"/>
      <c r="L240" s="110"/>
      <c r="M240" s="88"/>
      <c r="N240" s="88"/>
      <c r="O240" s="71"/>
      <c r="P240" s="89"/>
      <c r="S240" s="29"/>
      <c r="T240" s="58"/>
    </row>
    <row r="241" spans="1:21" s="51" customFormat="1" ht="17">
      <c r="A241" s="54"/>
      <c r="B241" s="16"/>
      <c r="C241" s="54"/>
      <c r="D241" s="88"/>
      <c r="E241" s="54"/>
      <c r="F241" s="100"/>
      <c r="G241" s="54"/>
      <c r="H241" s="54"/>
      <c r="I241" s="54"/>
      <c r="J241" s="54"/>
      <c r="K241" s="54"/>
      <c r="L241" s="54"/>
      <c r="M241" s="54"/>
      <c r="N241" s="54"/>
      <c r="O241" s="71"/>
      <c r="P241" s="89"/>
      <c r="S241" s="29"/>
      <c r="T241" s="58"/>
    </row>
    <row r="242" spans="1:21" s="51" customFormat="1" ht="17">
      <c r="A242" s="54"/>
      <c r="B242" s="16"/>
      <c r="C242" s="54"/>
      <c r="D242" s="88"/>
      <c r="E242" s="54"/>
      <c r="F242" s="100"/>
      <c r="G242" s="54"/>
      <c r="H242" s="54"/>
      <c r="I242" s="54"/>
      <c r="J242" s="54"/>
      <c r="K242" s="54"/>
      <c r="L242" s="54"/>
      <c r="M242" s="54"/>
      <c r="N242" s="54"/>
      <c r="O242" s="71"/>
      <c r="P242" s="89"/>
      <c r="S242" s="29"/>
      <c r="T242" s="58"/>
    </row>
    <row r="243" spans="1:21" s="51" customFormat="1" ht="17">
      <c r="A243" s="54"/>
      <c r="B243" s="99"/>
      <c r="C243" s="54"/>
      <c r="D243" s="88"/>
      <c r="E243" s="109"/>
      <c r="F243" s="109"/>
      <c r="G243" s="109"/>
      <c r="H243" s="109"/>
      <c r="I243" s="109"/>
      <c r="J243" s="109"/>
      <c r="K243" s="109"/>
      <c r="L243" s="109"/>
      <c r="M243" s="54"/>
      <c r="N243" s="54"/>
      <c r="O243" s="71"/>
      <c r="P243" s="89"/>
      <c r="S243" s="29"/>
      <c r="T243" s="58"/>
    </row>
    <row r="244" spans="1:21" s="51" customFormat="1" ht="17">
      <c r="A244" s="54"/>
      <c r="B244" s="16"/>
      <c r="C244" s="54"/>
      <c r="D244" s="88"/>
      <c r="E244" s="54"/>
      <c r="F244" s="100"/>
      <c r="G244" s="54"/>
      <c r="H244" s="54"/>
      <c r="I244" s="54"/>
      <c r="J244" s="54"/>
      <c r="K244" s="54"/>
      <c r="L244" s="54"/>
      <c r="M244" s="54"/>
      <c r="N244" s="54"/>
      <c r="O244" s="71"/>
      <c r="P244" s="89"/>
      <c r="S244" s="29"/>
      <c r="T244" s="58"/>
    </row>
    <row r="245" spans="1:21" s="51" customFormat="1" ht="17">
      <c r="A245" s="54"/>
      <c r="B245" s="16"/>
      <c r="C245" s="54"/>
      <c r="D245" s="88"/>
      <c r="E245" s="54"/>
      <c r="F245" s="100"/>
      <c r="G245" s="54"/>
      <c r="H245" s="54"/>
      <c r="I245" s="54"/>
      <c r="J245" s="54"/>
      <c r="K245" s="54"/>
      <c r="L245" s="54"/>
      <c r="M245" s="54"/>
      <c r="N245" s="54"/>
      <c r="O245" s="71"/>
      <c r="P245" s="89"/>
      <c r="S245" s="29"/>
      <c r="T245" s="58"/>
    </row>
    <row r="246" spans="1:21" s="51" customFormat="1" ht="17">
      <c r="A246" s="54"/>
      <c r="B246" s="16"/>
      <c r="C246" s="54"/>
      <c r="D246" s="88"/>
      <c r="E246" s="54"/>
      <c r="F246" s="100"/>
      <c r="G246" s="54"/>
      <c r="H246" s="54"/>
      <c r="I246" s="54"/>
      <c r="J246" s="54"/>
      <c r="K246" s="54"/>
      <c r="L246" s="54"/>
      <c r="M246" s="54"/>
      <c r="N246" s="54"/>
      <c r="O246" s="71"/>
      <c r="P246" s="89"/>
      <c r="S246" s="29"/>
      <c r="T246" s="58"/>
    </row>
    <row r="247" spans="1:21" s="51" customFormat="1" ht="17">
      <c r="A247" s="54"/>
      <c r="B247" s="99"/>
      <c r="C247" s="88"/>
      <c r="D247" s="88"/>
      <c r="E247" s="110"/>
      <c r="F247" s="110"/>
      <c r="G247" s="110"/>
      <c r="H247" s="110"/>
      <c r="I247" s="110"/>
      <c r="J247" s="110"/>
      <c r="K247" s="110"/>
      <c r="L247" s="110"/>
      <c r="M247" s="88"/>
      <c r="N247" s="88"/>
      <c r="O247" s="71"/>
      <c r="P247" s="89"/>
      <c r="S247" s="29"/>
      <c r="T247" s="58"/>
    </row>
    <row r="248" spans="1:21" s="51" customFormat="1" ht="17">
      <c r="A248" s="54"/>
      <c r="B248" s="88"/>
      <c r="C248" s="88"/>
      <c r="D248" s="88"/>
      <c r="E248" s="110"/>
      <c r="F248" s="110"/>
      <c r="G248" s="110"/>
      <c r="H248" s="110"/>
      <c r="I248" s="110"/>
      <c r="J248" s="110"/>
      <c r="K248" s="110"/>
      <c r="L248" s="110"/>
      <c r="M248" s="88"/>
      <c r="N248" s="88"/>
      <c r="O248" s="71"/>
      <c r="P248" s="89"/>
      <c r="S248" s="29"/>
      <c r="T248" s="58"/>
    </row>
    <row r="249" spans="1:21" s="51" customFormat="1" ht="17">
      <c r="A249" s="54"/>
      <c r="B249" s="88"/>
      <c r="C249" s="88"/>
      <c r="D249" s="88"/>
      <c r="E249" s="110"/>
      <c r="F249" s="110"/>
      <c r="G249" s="110"/>
      <c r="H249" s="110"/>
      <c r="I249" s="110"/>
      <c r="J249" s="110"/>
      <c r="K249" s="110"/>
      <c r="L249" s="110"/>
      <c r="M249" s="88"/>
      <c r="N249" s="88"/>
      <c r="O249" s="71"/>
      <c r="P249" s="89"/>
      <c r="S249" s="29"/>
      <c r="T249" s="58"/>
    </row>
    <row r="250" spans="1:21" s="51" customFormat="1" ht="17">
      <c r="A250" s="54"/>
      <c r="B250" s="16"/>
      <c r="C250" s="88"/>
      <c r="D250" s="88"/>
      <c r="E250" s="110"/>
      <c r="F250" s="100"/>
      <c r="G250" s="110"/>
      <c r="H250" s="110"/>
      <c r="I250" s="110"/>
      <c r="J250" s="110"/>
      <c r="K250" s="110"/>
      <c r="L250" s="110"/>
      <c r="M250" s="54"/>
      <c r="N250" s="54"/>
      <c r="O250" s="71"/>
      <c r="P250" s="89"/>
      <c r="S250" s="29"/>
      <c r="T250" s="58"/>
    </row>
    <row r="251" spans="1:21" s="51" customFormat="1" ht="17">
      <c r="A251" s="54"/>
      <c r="B251" s="88"/>
      <c r="C251" s="88"/>
      <c r="D251" s="88"/>
      <c r="E251" s="110"/>
      <c r="F251" s="110"/>
      <c r="G251" s="110"/>
      <c r="H251" s="110"/>
      <c r="I251" s="110"/>
      <c r="J251" s="110"/>
      <c r="K251" s="110"/>
      <c r="L251" s="110"/>
      <c r="M251" s="88"/>
      <c r="N251" s="88"/>
      <c r="O251" s="71"/>
      <c r="P251" s="89"/>
      <c r="R251" s="29"/>
      <c r="S251" s="29"/>
      <c r="T251" s="58"/>
    </row>
    <row r="252" spans="1:21" s="51" customFormat="1" ht="17">
      <c r="A252" s="54"/>
      <c r="B252" s="99"/>
      <c r="C252" s="54"/>
      <c r="D252" s="88"/>
      <c r="E252" s="109"/>
      <c r="F252" s="109"/>
      <c r="G252" s="109"/>
      <c r="H252" s="109"/>
      <c r="I252" s="109"/>
      <c r="J252" s="109"/>
      <c r="K252" s="109"/>
      <c r="L252" s="109"/>
      <c r="M252" s="54"/>
      <c r="N252" s="54"/>
      <c r="O252" s="71"/>
      <c r="P252" s="89"/>
      <c r="R252" s="29"/>
      <c r="S252" s="29"/>
      <c r="T252" s="58"/>
    </row>
    <row r="253" spans="1:21" s="51" customFormat="1" ht="17">
      <c r="A253" s="54"/>
      <c r="B253" s="99"/>
      <c r="C253" s="54"/>
      <c r="D253" s="88"/>
      <c r="E253" s="109"/>
      <c r="F253" s="109"/>
      <c r="G253" s="109"/>
      <c r="H253" s="109"/>
      <c r="I253" s="109"/>
      <c r="J253" s="109"/>
      <c r="K253" s="109"/>
      <c r="L253" s="109"/>
      <c r="M253" s="54"/>
      <c r="N253" s="54"/>
      <c r="O253" s="71"/>
      <c r="P253" s="89"/>
      <c r="R253" s="29"/>
      <c r="S253" s="29"/>
      <c r="T253" s="58"/>
    </row>
    <row r="254" spans="1:21" s="51" customFormat="1" ht="17">
      <c r="A254" s="54"/>
      <c r="B254" s="99"/>
      <c r="C254" s="54"/>
      <c r="D254" s="88"/>
      <c r="E254" s="109"/>
      <c r="F254" s="109"/>
      <c r="G254" s="109"/>
      <c r="H254" s="109"/>
      <c r="I254" s="109"/>
      <c r="J254" s="109"/>
      <c r="K254" s="109"/>
      <c r="L254" s="109"/>
      <c r="M254" s="54"/>
      <c r="N254" s="54"/>
      <c r="O254" s="71"/>
      <c r="P254" s="89"/>
      <c r="R254" s="29"/>
      <c r="S254" s="29"/>
      <c r="T254" s="58"/>
      <c r="U254" s="29"/>
    </row>
    <row r="255" spans="1:21" s="51" customFormat="1" ht="17">
      <c r="A255" s="88"/>
      <c r="B255" s="99"/>
      <c r="C255" s="54"/>
      <c r="D255" s="88"/>
      <c r="E255" s="109"/>
      <c r="F255" s="109"/>
      <c r="G255" s="109"/>
      <c r="H255" s="109"/>
      <c r="I255" s="109"/>
      <c r="J255" s="109"/>
      <c r="K255" s="109"/>
      <c r="L255" s="109"/>
      <c r="M255" s="54"/>
      <c r="N255" s="54"/>
      <c r="O255" s="71"/>
      <c r="P255" s="89"/>
      <c r="R255" s="29"/>
      <c r="S255" s="29"/>
      <c r="T255" s="58"/>
      <c r="U255" s="29"/>
    </row>
    <row r="256" spans="1:21" s="51" customFormat="1" ht="17">
      <c r="A256" s="54"/>
      <c r="B256" s="16"/>
      <c r="C256" s="54"/>
      <c r="D256" s="88"/>
      <c r="E256" s="54"/>
      <c r="F256" s="100"/>
      <c r="G256" s="54"/>
      <c r="H256" s="54"/>
      <c r="I256" s="54"/>
      <c r="J256" s="54"/>
      <c r="K256" s="54"/>
      <c r="L256" s="54"/>
      <c r="M256" s="54"/>
      <c r="N256" s="54"/>
      <c r="O256" s="71"/>
      <c r="P256" s="89"/>
      <c r="R256" s="29"/>
      <c r="S256" s="29"/>
      <c r="T256" s="58"/>
      <c r="U256" s="29"/>
    </row>
    <row r="257" spans="1:21" s="51" customFormat="1" ht="17">
      <c r="A257" s="54"/>
      <c r="B257" s="16"/>
      <c r="C257" s="54"/>
      <c r="D257" s="88"/>
      <c r="E257" s="54"/>
      <c r="F257" s="100"/>
      <c r="G257" s="54"/>
      <c r="H257" s="54"/>
      <c r="I257" s="54"/>
      <c r="J257" s="54"/>
      <c r="K257" s="54"/>
      <c r="L257" s="54"/>
      <c r="M257" s="54"/>
      <c r="N257" s="54"/>
      <c r="O257" s="71"/>
      <c r="P257" s="89"/>
      <c r="R257" s="29"/>
      <c r="S257" s="29"/>
      <c r="T257" s="58"/>
      <c r="U257" s="29"/>
    </row>
    <row r="258" spans="1:21" s="51" customFormat="1" ht="17">
      <c r="A258" s="54"/>
      <c r="B258" s="100"/>
      <c r="C258" s="100"/>
      <c r="D258" s="88"/>
      <c r="E258" s="109"/>
      <c r="F258" s="109"/>
      <c r="G258" s="109"/>
      <c r="H258" s="109"/>
      <c r="I258" s="109"/>
      <c r="J258" s="109"/>
      <c r="K258" s="109"/>
      <c r="L258" s="109"/>
      <c r="M258" s="54"/>
      <c r="N258" s="54"/>
      <c r="O258" s="71"/>
      <c r="P258" s="89"/>
      <c r="R258" s="29"/>
      <c r="S258" s="29"/>
      <c r="T258" s="58"/>
      <c r="U258" s="29"/>
    </row>
    <row r="259" spans="1:21" s="51" customFormat="1" ht="17">
      <c r="A259" s="54"/>
      <c r="B259" s="88"/>
      <c r="C259" s="88"/>
      <c r="D259" s="88"/>
      <c r="E259" s="109"/>
      <c r="F259" s="109"/>
      <c r="G259" s="109"/>
      <c r="H259" s="109"/>
      <c r="I259" s="109"/>
      <c r="J259" s="109"/>
      <c r="K259" s="109"/>
      <c r="L259" s="109"/>
      <c r="M259" s="54"/>
      <c r="N259" s="54"/>
      <c r="O259" s="71"/>
      <c r="P259" s="89"/>
      <c r="R259" s="29"/>
      <c r="S259" s="29"/>
      <c r="T259" s="58"/>
    </row>
    <row r="260" spans="1:21" s="51" customFormat="1" ht="17">
      <c r="A260" s="54"/>
      <c r="B260" s="88"/>
      <c r="C260" s="88"/>
      <c r="D260" s="88"/>
      <c r="E260" s="109"/>
      <c r="F260" s="109"/>
      <c r="G260" s="109"/>
      <c r="H260" s="109"/>
      <c r="I260" s="109"/>
      <c r="J260" s="109"/>
      <c r="K260" s="109"/>
      <c r="L260" s="109"/>
      <c r="M260" s="54"/>
      <c r="N260" s="54"/>
      <c r="O260" s="71"/>
      <c r="P260" s="89"/>
      <c r="R260" s="29"/>
      <c r="S260" s="29"/>
      <c r="T260" s="58"/>
      <c r="U260" s="29"/>
    </row>
    <row r="261" spans="1:21" s="51" customFormat="1" ht="17">
      <c r="A261" s="54"/>
      <c r="B261" s="88"/>
      <c r="C261" s="88"/>
      <c r="D261" s="88"/>
      <c r="E261" s="109"/>
      <c r="F261" s="109"/>
      <c r="G261" s="109"/>
      <c r="H261" s="109"/>
      <c r="I261" s="109"/>
      <c r="J261" s="109"/>
      <c r="K261" s="109"/>
      <c r="L261" s="109"/>
      <c r="M261" s="54"/>
      <c r="N261" s="54"/>
      <c r="O261" s="71"/>
      <c r="P261" s="89"/>
      <c r="R261" s="29"/>
      <c r="S261" s="29"/>
      <c r="T261" s="58"/>
      <c r="U261" s="29"/>
    </row>
    <row r="262" spans="1:21" s="51" customFormat="1" ht="17">
      <c r="A262" s="54"/>
      <c r="B262" s="16"/>
      <c r="C262" s="54"/>
      <c r="D262" s="88"/>
      <c r="E262" s="54"/>
      <c r="F262" s="100"/>
      <c r="G262" s="54"/>
      <c r="H262" s="54"/>
      <c r="I262" s="54"/>
      <c r="J262" s="54"/>
      <c r="K262" s="54"/>
      <c r="L262" s="54"/>
      <c r="M262" s="54"/>
      <c r="N262" s="54"/>
      <c r="O262" s="71"/>
      <c r="P262" s="89"/>
      <c r="R262" s="29"/>
      <c r="S262" s="29"/>
      <c r="T262" s="58"/>
      <c r="U262" s="29"/>
    </row>
    <row r="263" spans="1:21" s="51" customFormat="1" ht="17">
      <c r="A263" s="54"/>
      <c r="B263" s="88"/>
      <c r="C263" s="88"/>
      <c r="D263" s="88"/>
      <c r="E263" s="110"/>
      <c r="F263" s="109"/>
      <c r="G263" s="110"/>
      <c r="H263" s="110"/>
      <c r="I263" s="110"/>
      <c r="J263" s="110"/>
      <c r="K263" s="110"/>
      <c r="L263" s="110"/>
      <c r="M263" s="54"/>
      <c r="N263" s="54"/>
      <c r="O263" s="71"/>
      <c r="P263" s="89"/>
      <c r="R263" s="29"/>
      <c r="S263" s="29"/>
      <c r="T263" s="58"/>
      <c r="U263" s="29"/>
    </row>
    <row r="264" spans="1:21" s="51" customFormat="1" ht="17">
      <c r="A264" s="54"/>
      <c r="B264" s="88"/>
      <c r="C264" s="88"/>
      <c r="D264" s="88"/>
      <c r="E264" s="110"/>
      <c r="F264" s="109"/>
      <c r="G264" s="110"/>
      <c r="H264" s="110"/>
      <c r="I264" s="110"/>
      <c r="J264" s="110"/>
      <c r="K264" s="110"/>
      <c r="L264" s="110"/>
      <c r="M264" s="54"/>
      <c r="N264" s="54"/>
      <c r="O264" s="71"/>
      <c r="P264" s="89"/>
      <c r="R264" s="29"/>
      <c r="S264" s="29"/>
      <c r="T264" s="58"/>
      <c r="U264" s="29"/>
    </row>
    <row r="265" spans="1:21" s="51" customFormat="1" ht="17">
      <c r="A265" s="54"/>
      <c r="B265" s="99"/>
      <c r="C265" s="54"/>
      <c r="D265" s="88"/>
      <c r="E265" s="109"/>
      <c r="F265" s="109"/>
      <c r="G265" s="109"/>
      <c r="H265" s="109"/>
      <c r="I265" s="109"/>
      <c r="J265" s="109"/>
      <c r="K265" s="109"/>
      <c r="L265" s="109"/>
      <c r="M265" s="54"/>
      <c r="N265" s="54"/>
      <c r="O265" s="71"/>
      <c r="P265" s="89"/>
      <c r="R265" s="29"/>
      <c r="S265" s="29"/>
      <c r="T265" s="58"/>
    </row>
    <row r="266" spans="1:21" s="51" customFormat="1" ht="17">
      <c r="A266" s="54"/>
      <c r="B266" s="88"/>
      <c r="C266" s="88"/>
      <c r="D266" s="88"/>
      <c r="E266" s="110"/>
      <c r="F266" s="109"/>
      <c r="G266" s="110"/>
      <c r="H266" s="110"/>
      <c r="I266" s="110"/>
      <c r="J266" s="110"/>
      <c r="K266" s="110"/>
      <c r="L266" s="110"/>
      <c r="M266" s="54"/>
      <c r="N266" s="54"/>
      <c r="O266" s="71"/>
      <c r="P266" s="89"/>
      <c r="R266" s="29"/>
      <c r="S266" s="29"/>
      <c r="T266" s="58"/>
      <c r="U266" s="29"/>
    </row>
    <row r="267" spans="1:21" s="51" customFormat="1" ht="17">
      <c r="A267" s="54"/>
      <c r="B267" s="88"/>
      <c r="C267" s="88"/>
      <c r="D267" s="88"/>
      <c r="E267" s="110"/>
      <c r="F267" s="109"/>
      <c r="G267" s="110"/>
      <c r="H267" s="110"/>
      <c r="I267" s="110"/>
      <c r="J267" s="110"/>
      <c r="K267" s="110"/>
      <c r="L267" s="110"/>
      <c r="M267" s="54"/>
      <c r="N267" s="54"/>
      <c r="O267" s="71"/>
      <c r="P267" s="89"/>
      <c r="R267" s="29"/>
      <c r="S267" s="29"/>
      <c r="T267" s="58"/>
      <c r="U267" s="29"/>
    </row>
    <row r="268" spans="1:21" s="51" customFormat="1" ht="17">
      <c r="A268" s="54"/>
      <c r="B268" s="88"/>
      <c r="C268" s="88"/>
      <c r="D268" s="88"/>
      <c r="E268" s="110"/>
      <c r="F268" s="109"/>
      <c r="G268" s="110"/>
      <c r="H268" s="110"/>
      <c r="I268" s="110"/>
      <c r="J268" s="110"/>
      <c r="K268" s="110"/>
      <c r="L268" s="110"/>
      <c r="M268" s="54"/>
      <c r="N268" s="54"/>
      <c r="O268" s="71"/>
      <c r="P268" s="89"/>
      <c r="R268" s="29"/>
      <c r="S268" s="29"/>
      <c r="T268" s="58"/>
      <c r="U268" s="29"/>
    </row>
    <row r="269" spans="1:21" s="51" customFormat="1" ht="17">
      <c r="A269" s="54"/>
      <c r="B269" s="88"/>
      <c r="C269" s="88"/>
      <c r="D269" s="88"/>
      <c r="E269" s="110"/>
      <c r="F269" s="109"/>
      <c r="G269" s="110"/>
      <c r="H269" s="110"/>
      <c r="I269" s="110"/>
      <c r="J269" s="110"/>
      <c r="K269" s="110"/>
      <c r="L269" s="110"/>
      <c r="M269" s="54"/>
      <c r="N269" s="54"/>
      <c r="O269" s="71"/>
      <c r="P269" s="89"/>
      <c r="R269" s="29"/>
      <c r="S269" s="29"/>
      <c r="T269" s="58"/>
      <c r="U269" s="29"/>
    </row>
    <row r="270" spans="1:21" s="51" customFormat="1" ht="17">
      <c r="A270" s="54"/>
      <c r="B270" s="99"/>
      <c r="C270" s="54"/>
      <c r="D270" s="88"/>
      <c r="E270" s="109"/>
      <c r="F270" s="109"/>
      <c r="G270" s="109"/>
      <c r="H270" s="109"/>
      <c r="I270" s="109"/>
      <c r="J270" s="109"/>
      <c r="K270" s="109"/>
      <c r="L270" s="109"/>
      <c r="M270" s="54"/>
      <c r="N270" s="54"/>
      <c r="O270" s="71"/>
      <c r="P270" s="89"/>
      <c r="R270" s="29"/>
      <c r="S270" s="29"/>
      <c r="T270" s="58"/>
      <c r="U270" s="29"/>
    </row>
    <row r="271" spans="1:21" s="51" customFormat="1" ht="17">
      <c r="A271" s="54"/>
      <c r="B271" s="16"/>
      <c r="C271" s="54"/>
      <c r="D271" s="88"/>
      <c r="E271" s="110"/>
      <c r="F271" s="100"/>
      <c r="G271" s="110"/>
      <c r="H271" s="110"/>
      <c r="I271" s="110"/>
      <c r="J271" s="110"/>
      <c r="K271" s="110"/>
      <c r="L271" s="110"/>
      <c r="M271" s="54"/>
      <c r="N271" s="54"/>
      <c r="O271" s="71"/>
      <c r="P271" s="89"/>
      <c r="R271" s="29"/>
      <c r="S271" s="29"/>
      <c r="T271" s="58"/>
      <c r="U271" s="29"/>
    </row>
    <row r="272" spans="1:21" s="51" customFormat="1" ht="17">
      <c r="A272" s="54"/>
      <c r="B272" s="16"/>
      <c r="C272" s="88"/>
      <c r="D272" s="88"/>
      <c r="E272" s="71"/>
      <c r="F272" s="100"/>
      <c r="G272" s="71"/>
      <c r="H272" s="71"/>
      <c r="I272" s="71"/>
      <c r="J272" s="71"/>
      <c r="K272" s="71"/>
      <c r="L272" s="71"/>
      <c r="M272" s="71"/>
      <c r="N272" s="54"/>
      <c r="O272" s="71"/>
      <c r="P272" s="89"/>
      <c r="R272" s="29"/>
      <c r="S272" s="29"/>
      <c r="T272" s="58"/>
      <c r="U272" s="29"/>
    </row>
    <row r="273" spans="1:21" s="51" customFormat="1" ht="17">
      <c r="A273" s="54"/>
      <c r="B273" s="88"/>
      <c r="C273" s="88"/>
      <c r="D273" s="88"/>
      <c r="E273" s="110"/>
      <c r="F273" s="109"/>
      <c r="G273" s="110"/>
      <c r="H273" s="110"/>
      <c r="I273" s="110"/>
      <c r="J273" s="110"/>
      <c r="K273" s="110"/>
      <c r="L273" s="110"/>
      <c r="M273" s="54"/>
      <c r="N273" s="54"/>
      <c r="O273" s="71"/>
      <c r="P273" s="89"/>
      <c r="R273" s="29"/>
      <c r="S273" s="29"/>
      <c r="T273" s="58"/>
      <c r="U273" s="29"/>
    </row>
    <row r="274" spans="1:21" s="51" customFormat="1" ht="17">
      <c r="A274" s="54"/>
      <c r="B274" s="88"/>
      <c r="C274" s="88"/>
      <c r="D274" s="88"/>
      <c r="E274" s="110"/>
      <c r="F274" s="109"/>
      <c r="G274" s="110"/>
      <c r="H274" s="110"/>
      <c r="I274" s="110"/>
      <c r="J274" s="110"/>
      <c r="K274" s="110"/>
      <c r="L274" s="110"/>
      <c r="M274" s="54"/>
      <c r="N274" s="54"/>
      <c r="O274" s="71"/>
      <c r="P274" s="89"/>
      <c r="R274" s="29"/>
      <c r="S274" s="29"/>
      <c r="T274" s="58"/>
      <c r="U274" s="29"/>
    </row>
    <row r="275" spans="1:21" s="51" customFormat="1" ht="17">
      <c r="A275" s="54"/>
      <c r="B275" s="16"/>
      <c r="C275" s="54"/>
      <c r="D275" s="88"/>
      <c r="E275" s="54"/>
      <c r="F275" s="100"/>
      <c r="G275" s="54"/>
      <c r="H275" s="54"/>
      <c r="I275" s="54"/>
      <c r="J275" s="54"/>
      <c r="K275" s="54"/>
      <c r="L275" s="54"/>
      <c r="M275" s="54"/>
      <c r="N275" s="54"/>
      <c r="O275" s="71"/>
      <c r="P275" s="89"/>
      <c r="R275" s="29"/>
      <c r="S275" s="29"/>
      <c r="T275" s="58"/>
      <c r="U275" s="29"/>
    </row>
    <row r="276" spans="1:21" s="51" customFormat="1" ht="17">
      <c r="A276" s="54"/>
      <c r="B276" s="88"/>
      <c r="C276" s="88"/>
      <c r="D276" s="88"/>
      <c r="E276" s="110"/>
      <c r="F276" s="109"/>
      <c r="G276" s="110"/>
      <c r="H276" s="110"/>
      <c r="I276" s="110"/>
      <c r="J276" s="110"/>
      <c r="K276" s="110"/>
      <c r="L276" s="110"/>
      <c r="M276" s="54"/>
      <c r="N276" s="54"/>
      <c r="O276" s="71"/>
      <c r="P276" s="89"/>
      <c r="R276" s="29"/>
      <c r="S276" s="29"/>
      <c r="T276" s="58"/>
      <c r="U276" s="29"/>
    </row>
    <row r="277" spans="1:21" s="51" customFormat="1" ht="17">
      <c r="A277" s="54"/>
      <c r="B277" s="16"/>
      <c r="C277" s="54"/>
      <c r="D277" s="88"/>
      <c r="E277" s="54"/>
      <c r="F277" s="100"/>
      <c r="G277" s="54"/>
      <c r="H277" s="54"/>
      <c r="I277" s="54"/>
      <c r="J277" s="54"/>
      <c r="K277" s="54"/>
      <c r="L277" s="54"/>
      <c r="M277" s="54"/>
      <c r="N277" s="54"/>
      <c r="O277" s="71"/>
      <c r="P277" s="89"/>
      <c r="R277" s="29"/>
      <c r="S277" s="29"/>
      <c r="T277" s="58"/>
      <c r="U277" s="29"/>
    </row>
    <row r="278" spans="1:21" s="51" customFormat="1" ht="21" customHeight="1">
      <c r="A278" s="54"/>
      <c r="B278" s="88"/>
      <c r="C278" s="88"/>
      <c r="D278" s="88"/>
      <c r="E278" s="109"/>
      <c r="F278" s="109"/>
      <c r="G278" s="109"/>
      <c r="H278" s="109"/>
      <c r="I278" s="109"/>
      <c r="J278" s="109"/>
      <c r="K278" s="109"/>
      <c r="L278" s="109"/>
      <c r="M278" s="54"/>
      <c r="N278" s="54"/>
      <c r="O278" s="71"/>
      <c r="P278" s="89"/>
      <c r="R278" s="29"/>
      <c r="S278" s="29"/>
      <c r="T278" s="58"/>
      <c r="U278" s="29"/>
    </row>
    <row r="279" spans="1:21" s="51" customFormat="1" ht="21" customHeight="1">
      <c r="A279" s="54"/>
      <c r="B279" s="88"/>
      <c r="C279" s="88"/>
      <c r="D279" s="88"/>
      <c r="E279" s="109"/>
      <c r="F279" s="109"/>
      <c r="G279" s="109"/>
      <c r="H279" s="109"/>
      <c r="I279" s="109"/>
      <c r="J279" s="109"/>
      <c r="K279" s="109"/>
      <c r="L279" s="109"/>
      <c r="M279" s="54"/>
      <c r="N279" s="54"/>
      <c r="O279" s="71"/>
      <c r="P279" s="89"/>
      <c r="R279" s="29"/>
      <c r="S279" s="29"/>
      <c r="T279" s="58"/>
      <c r="U279" s="29"/>
    </row>
    <row r="280" spans="1:21" s="51" customFormat="1" ht="21" customHeight="1">
      <c r="A280" s="54"/>
      <c r="B280" s="88"/>
      <c r="C280" s="88"/>
      <c r="D280" s="88"/>
      <c r="E280" s="109"/>
      <c r="F280" s="109"/>
      <c r="G280" s="109"/>
      <c r="H280" s="109"/>
      <c r="I280" s="109"/>
      <c r="J280" s="109"/>
      <c r="K280" s="109"/>
      <c r="L280" s="109"/>
      <c r="M280" s="54"/>
      <c r="N280" s="54"/>
      <c r="O280" s="71"/>
      <c r="P280" s="89"/>
      <c r="R280" s="29"/>
      <c r="S280" s="29"/>
      <c r="T280" s="58"/>
      <c r="U280" s="29"/>
    </row>
    <row r="281" spans="1:21" s="51" customFormat="1" ht="21" customHeight="1">
      <c r="A281" s="54"/>
      <c r="B281" s="88"/>
      <c r="C281" s="88"/>
      <c r="D281" s="88"/>
      <c r="E281" s="109"/>
      <c r="F281" s="109"/>
      <c r="G281" s="109"/>
      <c r="H281" s="109"/>
      <c r="I281" s="109"/>
      <c r="J281" s="109"/>
      <c r="K281" s="109"/>
      <c r="L281" s="109"/>
      <c r="M281" s="54"/>
      <c r="N281" s="54"/>
      <c r="O281" s="71"/>
      <c r="P281" s="89"/>
      <c r="R281" s="29"/>
      <c r="S281" s="29"/>
      <c r="T281" s="58"/>
      <c r="U281" s="29"/>
    </row>
    <row r="282" spans="1:21" s="51" customFormat="1" ht="21" customHeight="1">
      <c r="A282" s="54"/>
      <c r="B282" s="88"/>
      <c r="C282" s="88"/>
      <c r="D282" s="88"/>
      <c r="E282" s="109"/>
      <c r="F282" s="109"/>
      <c r="G282" s="109"/>
      <c r="H282" s="109"/>
      <c r="I282" s="109"/>
      <c r="J282" s="109"/>
      <c r="K282" s="109"/>
      <c r="L282" s="109"/>
      <c r="M282" s="54"/>
      <c r="N282" s="54"/>
      <c r="O282" s="71"/>
      <c r="P282" s="89"/>
      <c r="R282" s="29"/>
      <c r="S282" s="29"/>
      <c r="T282" s="58"/>
      <c r="U282" s="29"/>
    </row>
    <row r="283" spans="1:21" s="51" customFormat="1" ht="21" customHeight="1">
      <c r="A283" s="54"/>
      <c r="B283" s="99"/>
      <c r="C283" s="88"/>
      <c r="D283" s="88"/>
      <c r="E283" s="110"/>
      <c r="F283" s="110"/>
      <c r="G283" s="110"/>
      <c r="H283" s="110"/>
      <c r="I283" s="110"/>
      <c r="J283" s="110"/>
      <c r="K283" s="110"/>
      <c r="L283" s="110"/>
      <c r="M283" s="88"/>
      <c r="N283" s="88"/>
      <c r="O283" s="71"/>
      <c r="P283" s="89"/>
      <c r="R283" s="29"/>
      <c r="S283" s="29"/>
      <c r="T283" s="58"/>
      <c r="U283" s="29"/>
    </row>
    <row r="284" spans="1:21" s="51" customFormat="1" ht="21" customHeight="1">
      <c r="A284" s="54"/>
      <c r="B284" s="88"/>
      <c r="C284" s="88"/>
      <c r="D284" s="88"/>
      <c r="E284" s="109"/>
      <c r="F284" s="109"/>
      <c r="G284" s="109"/>
      <c r="H284" s="109"/>
      <c r="I284" s="109"/>
      <c r="J284" s="109"/>
      <c r="K284" s="109"/>
      <c r="L284" s="109"/>
      <c r="M284" s="54"/>
      <c r="N284" s="54"/>
      <c r="O284" s="71"/>
      <c r="P284" s="89"/>
      <c r="R284" s="29"/>
      <c r="S284" s="29"/>
      <c r="T284" s="58"/>
      <c r="U284" s="29"/>
    </row>
    <row r="285" spans="1:21" s="51" customFormat="1" ht="21" customHeight="1">
      <c r="A285" s="54"/>
      <c r="B285" s="88"/>
      <c r="C285" s="88"/>
      <c r="D285" s="88"/>
      <c r="E285" s="109"/>
      <c r="F285" s="109"/>
      <c r="G285" s="109"/>
      <c r="H285" s="109"/>
      <c r="I285" s="109"/>
      <c r="J285" s="109"/>
      <c r="K285" s="109"/>
      <c r="L285" s="109"/>
      <c r="M285" s="54"/>
      <c r="N285" s="54"/>
      <c r="O285" s="71"/>
      <c r="P285" s="89"/>
      <c r="R285" s="29"/>
      <c r="S285" s="29"/>
      <c r="T285" s="58"/>
      <c r="U285" s="29"/>
    </row>
    <row r="286" spans="1:21" s="51" customFormat="1" ht="21" customHeight="1">
      <c r="A286" s="54"/>
      <c r="B286" s="113"/>
      <c r="C286" s="54"/>
      <c r="D286" s="88"/>
      <c r="E286" s="109"/>
      <c r="F286" s="109"/>
      <c r="G286" s="109"/>
      <c r="H286" s="109"/>
      <c r="I286" s="109"/>
      <c r="J286" s="109"/>
      <c r="K286" s="109"/>
      <c r="L286" s="109"/>
      <c r="M286" s="54"/>
      <c r="N286" s="54"/>
      <c r="O286" s="71"/>
      <c r="P286" s="89"/>
      <c r="R286" s="29"/>
      <c r="S286" s="29"/>
      <c r="T286" s="58"/>
    </row>
    <row r="287" spans="1:21" s="51" customFormat="1" ht="21" customHeight="1">
      <c r="A287" s="54"/>
      <c r="B287" s="88"/>
      <c r="C287" s="88"/>
      <c r="D287" s="88"/>
      <c r="E287" s="109"/>
      <c r="F287" s="109"/>
      <c r="G287" s="109"/>
      <c r="H287" s="109"/>
      <c r="I287" s="109"/>
      <c r="J287" s="109"/>
      <c r="K287" s="109"/>
      <c r="L287" s="109"/>
      <c r="M287" s="54"/>
      <c r="N287" s="54"/>
      <c r="O287" s="71"/>
      <c r="P287" s="89"/>
      <c r="R287" s="29"/>
      <c r="S287" s="29"/>
      <c r="T287" s="58"/>
      <c r="U287" s="29"/>
    </row>
    <row r="288" spans="1:21" s="51" customFormat="1" ht="21" customHeight="1">
      <c r="A288" s="54"/>
      <c r="B288" s="88"/>
      <c r="C288" s="88"/>
      <c r="D288" s="88"/>
      <c r="E288" s="54"/>
      <c r="F288" s="109"/>
      <c r="G288" s="54"/>
      <c r="H288" s="54"/>
      <c r="I288" s="54"/>
      <c r="J288" s="54"/>
      <c r="K288" s="54"/>
      <c r="L288" s="54"/>
      <c r="M288" s="54"/>
      <c r="N288" s="54"/>
      <c r="O288" s="71"/>
      <c r="P288" s="89"/>
      <c r="R288" s="29"/>
      <c r="S288" s="29"/>
      <c r="T288" s="58"/>
      <c r="U288" s="29"/>
    </row>
    <row r="289" spans="1:21" s="51" customFormat="1" ht="21" customHeight="1">
      <c r="A289" s="54"/>
      <c r="B289" s="88"/>
      <c r="C289" s="88"/>
      <c r="D289" s="88"/>
      <c r="E289" s="54"/>
      <c r="F289" s="109"/>
      <c r="G289" s="54"/>
      <c r="H289" s="54"/>
      <c r="I289" s="54"/>
      <c r="J289" s="54"/>
      <c r="K289" s="54"/>
      <c r="L289" s="54"/>
      <c r="M289" s="54"/>
      <c r="N289" s="54"/>
      <c r="O289" s="71"/>
      <c r="P289" s="89"/>
      <c r="R289" s="29"/>
      <c r="S289" s="29"/>
      <c r="T289" s="58"/>
      <c r="U289" s="29"/>
    </row>
    <row r="290" spans="1:21" s="51" customFormat="1" ht="21" customHeight="1">
      <c r="A290" s="54"/>
      <c r="B290" s="88"/>
      <c r="C290" s="88"/>
      <c r="D290" s="88"/>
      <c r="E290" s="109"/>
      <c r="F290" s="109"/>
      <c r="G290" s="109"/>
      <c r="H290" s="109"/>
      <c r="I290" s="109"/>
      <c r="J290" s="109"/>
      <c r="K290" s="109"/>
      <c r="L290" s="109"/>
      <c r="M290" s="54"/>
      <c r="N290" s="54"/>
      <c r="O290" s="71"/>
      <c r="P290" s="89"/>
      <c r="R290" s="29"/>
      <c r="S290" s="29"/>
      <c r="T290" s="58"/>
      <c r="U290" s="29"/>
    </row>
    <row r="291" spans="1:21" s="51" customFormat="1" ht="21" customHeight="1">
      <c r="A291" s="54"/>
      <c r="B291" s="88"/>
      <c r="C291" s="88"/>
      <c r="D291" s="88"/>
      <c r="E291" s="109"/>
      <c r="F291" s="109"/>
      <c r="G291" s="109"/>
      <c r="H291" s="109"/>
      <c r="I291" s="109"/>
      <c r="J291" s="109"/>
      <c r="K291" s="109"/>
      <c r="L291" s="109"/>
      <c r="M291" s="54"/>
      <c r="N291" s="54"/>
      <c r="O291" s="71"/>
      <c r="P291" s="89"/>
      <c r="R291" s="29"/>
      <c r="S291" s="29"/>
      <c r="T291" s="58"/>
      <c r="U291" s="29"/>
    </row>
    <row r="292" spans="1:21" ht="21" customHeight="1"/>
    <row r="293" spans="1:21" ht="21" customHeight="1"/>
    <row r="294" spans="1:21" ht="21" customHeight="1"/>
    <row r="295" spans="1:21" ht="21" customHeight="1"/>
    <row r="296" spans="1:21" ht="21" customHeight="1"/>
    <row r="297" spans="1:21" ht="21" customHeight="1"/>
    <row r="298" spans="1:21" ht="21" customHeight="1"/>
    <row r="299" spans="1:21" ht="21" customHeight="1"/>
    <row r="300" spans="1:21" ht="21" customHeight="1"/>
    <row r="301" spans="1:21" ht="21" customHeight="1"/>
    <row r="302" spans="1:21" ht="21" customHeight="1"/>
    <row r="303" spans="1:21" ht="21" customHeight="1"/>
    <row r="304" spans="1:21" ht="21" customHeight="1"/>
    <row r="305" spans="20:20" ht="21" customHeight="1">
      <c r="T305" s="29"/>
    </row>
    <row r="306" spans="20:20" ht="21" customHeight="1">
      <c r="T306" s="29"/>
    </row>
    <row r="307" spans="20:20" ht="21" customHeight="1">
      <c r="T307" s="29"/>
    </row>
    <row r="308" spans="20:20" ht="21" customHeight="1">
      <c r="T308" s="29"/>
    </row>
    <row r="309" spans="20:20" ht="21" customHeight="1">
      <c r="T309" s="29"/>
    </row>
    <row r="310" spans="20:20" ht="21" customHeight="1">
      <c r="T310" s="29"/>
    </row>
    <row r="311" spans="20:20" ht="21" customHeight="1">
      <c r="T311" s="29"/>
    </row>
    <row r="312" spans="20:20" ht="21" customHeight="1">
      <c r="T312" s="29"/>
    </row>
    <row r="313" spans="20:20" ht="21" customHeight="1">
      <c r="T313" s="29"/>
    </row>
    <row r="314" spans="20:20" ht="21" customHeight="1">
      <c r="T314" s="29"/>
    </row>
    <row r="315" spans="20:20" ht="21" customHeight="1">
      <c r="T315" s="29"/>
    </row>
    <row r="316" spans="20:20" ht="21" customHeight="1">
      <c r="T316" s="29"/>
    </row>
    <row r="317" spans="20:20" ht="21" customHeight="1">
      <c r="T317" s="29"/>
    </row>
    <row r="318" spans="20:20" ht="21" customHeight="1">
      <c r="T318" s="29"/>
    </row>
    <row r="319" spans="20:20" ht="21" customHeight="1">
      <c r="T319" s="29"/>
    </row>
    <row r="320" spans="20:20" ht="21" customHeight="1">
      <c r="T320" s="29"/>
    </row>
    <row r="321" spans="20:20" ht="21" customHeight="1">
      <c r="T321" s="29"/>
    </row>
    <row r="322" spans="20:20" ht="21" customHeight="1">
      <c r="T322" s="29"/>
    </row>
    <row r="323" spans="20:20" ht="21" customHeight="1">
      <c r="T323" s="29"/>
    </row>
    <row r="324" spans="20:20" ht="21" customHeight="1">
      <c r="T324" s="29"/>
    </row>
    <row r="325" spans="20:20" ht="21" customHeight="1">
      <c r="T325" s="29"/>
    </row>
    <row r="326" spans="20:20">
      <c r="T326" s="29"/>
    </row>
    <row r="327" spans="20:20">
      <c r="T327" s="29"/>
    </row>
    <row r="328" spans="20:20">
      <c r="T328" s="29"/>
    </row>
    <row r="329" spans="20:20">
      <c r="T329" s="29"/>
    </row>
    <row r="330" spans="20:20">
      <c r="T330" s="29"/>
    </row>
    <row r="331" spans="20:20">
      <c r="T331" s="29"/>
    </row>
    <row r="332" spans="20:20">
      <c r="T332" s="29"/>
    </row>
    <row r="333" spans="20:20">
      <c r="T333" s="29"/>
    </row>
    <row r="334" spans="20:20">
      <c r="T334" s="29"/>
    </row>
    <row r="335" spans="20:20">
      <c r="T335" s="29"/>
    </row>
    <row r="336" spans="20:20">
      <c r="T336" s="29"/>
    </row>
    <row r="337" spans="20:20">
      <c r="T337" s="29"/>
    </row>
    <row r="338" spans="20:20">
      <c r="T338" s="29"/>
    </row>
    <row r="339" spans="20:20">
      <c r="T339" s="29"/>
    </row>
    <row r="340" spans="20:20">
      <c r="T340" s="29"/>
    </row>
    <row r="341" spans="20:20">
      <c r="T341" s="29"/>
    </row>
    <row r="342" spans="20:20">
      <c r="T342" s="29"/>
    </row>
    <row r="343" spans="20:20">
      <c r="T343" s="29"/>
    </row>
    <row r="344" spans="20:20">
      <c r="T344" s="29"/>
    </row>
    <row r="345" spans="20:20">
      <c r="T345" s="29"/>
    </row>
    <row r="346" spans="20:20">
      <c r="T346" s="29"/>
    </row>
    <row r="347" spans="20:20">
      <c r="T347" s="29"/>
    </row>
    <row r="348" spans="20:20">
      <c r="T348" s="29"/>
    </row>
    <row r="349" spans="20:20">
      <c r="T349" s="29"/>
    </row>
    <row r="350" spans="20:20">
      <c r="T350" s="29"/>
    </row>
    <row r="351" spans="20:20">
      <c r="T351" s="29"/>
    </row>
    <row r="352" spans="20:20">
      <c r="T352" s="29"/>
    </row>
    <row r="353" spans="20:20">
      <c r="T353" s="29"/>
    </row>
    <row r="354" spans="20:20">
      <c r="T354" s="29"/>
    </row>
    <row r="355" spans="20:20">
      <c r="T355" s="29"/>
    </row>
    <row r="356" spans="20:20">
      <c r="T356" s="29"/>
    </row>
    <row r="357" spans="20:20">
      <c r="T357" s="29"/>
    </row>
    <row r="358" spans="20:20">
      <c r="T358" s="29"/>
    </row>
    <row r="359" spans="20:20">
      <c r="T359" s="29"/>
    </row>
    <row r="360" spans="20:20">
      <c r="T360" s="29"/>
    </row>
    <row r="361" spans="20:20">
      <c r="T361" s="29"/>
    </row>
    <row r="362" spans="20:20">
      <c r="T362" s="29"/>
    </row>
    <row r="363" spans="20:20">
      <c r="T363" s="29"/>
    </row>
    <row r="364" spans="20:20">
      <c r="T364" s="29"/>
    </row>
    <row r="365" spans="20:20">
      <c r="T365" s="29"/>
    </row>
    <row r="366" spans="20:20">
      <c r="T366" s="29"/>
    </row>
    <row r="367" spans="20:20">
      <c r="T367" s="29"/>
    </row>
    <row r="368" spans="20:20">
      <c r="T368" s="29"/>
    </row>
    <row r="369" spans="20:20">
      <c r="T369" s="29"/>
    </row>
    <row r="370" spans="20:20">
      <c r="T370" s="29"/>
    </row>
    <row r="371" spans="20:20">
      <c r="T371" s="29"/>
    </row>
    <row r="372" spans="20:20">
      <c r="T372" s="29"/>
    </row>
    <row r="373" spans="20:20">
      <c r="T373" s="29"/>
    </row>
    <row r="374" spans="20:20">
      <c r="T374" s="29"/>
    </row>
    <row r="375" spans="20:20">
      <c r="T375" s="29"/>
    </row>
    <row r="376" spans="20:20">
      <c r="T376" s="29"/>
    </row>
    <row r="377" spans="20:20">
      <c r="T377" s="29"/>
    </row>
    <row r="378" spans="20:20">
      <c r="T378" s="29"/>
    </row>
    <row r="379" spans="20:20">
      <c r="T379" s="29"/>
    </row>
    <row r="380" spans="20:20">
      <c r="T380" s="29"/>
    </row>
    <row r="381" spans="20:20">
      <c r="T381" s="29"/>
    </row>
    <row r="382" spans="20:20">
      <c r="T382" s="29"/>
    </row>
    <row r="383" spans="20:20">
      <c r="T383" s="29"/>
    </row>
    <row r="384" spans="20:20">
      <c r="T384" s="29"/>
    </row>
    <row r="385" spans="20:20">
      <c r="T385" s="29"/>
    </row>
    <row r="386" spans="20:20">
      <c r="T386" s="29"/>
    </row>
    <row r="387" spans="20:20">
      <c r="T387" s="29"/>
    </row>
    <row r="388" spans="20:20">
      <c r="T388" s="29"/>
    </row>
    <row r="389" spans="20:20">
      <c r="T389" s="29"/>
    </row>
    <row r="390" spans="20:20">
      <c r="T390" s="29"/>
    </row>
    <row r="391" spans="20:20">
      <c r="T391" s="29"/>
    </row>
    <row r="392" spans="20:20">
      <c r="T392" s="29"/>
    </row>
    <row r="393" spans="20:20">
      <c r="T393" s="29"/>
    </row>
    <row r="394" spans="20:20">
      <c r="T394" s="29"/>
    </row>
    <row r="395" spans="20:20">
      <c r="T395" s="29"/>
    </row>
    <row r="396" spans="20:20">
      <c r="T396" s="29"/>
    </row>
    <row r="397" spans="20:20">
      <c r="T397" s="29"/>
    </row>
    <row r="398" spans="20:20">
      <c r="T398" s="29"/>
    </row>
    <row r="399" spans="20:20">
      <c r="T399" s="29"/>
    </row>
    <row r="400" spans="20:20">
      <c r="T400" s="29"/>
    </row>
    <row r="401" spans="20:20">
      <c r="T401" s="29"/>
    </row>
    <row r="402" spans="20:20">
      <c r="T402" s="29"/>
    </row>
  </sheetData>
  <autoFilter ref="A4:AH4"/>
  <conditionalFormatting sqref="M66:M91 E1:M9 M94:M118 E65:L118 E38:M61 E157:M158 E163:M65536 E12:M19 E22:M22 E25:M36 E120:M153">
    <cfRule type="cellIs" dxfId="238" priority="24" stopIfTrue="1" operator="equal">
      <formula>50</formula>
    </cfRule>
  </conditionalFormatting>
  <conditionalFormatting sqref="M93">
    <cfRule type="cellIs" dxfId="237" priority="23" stopIfTrue="1" operator="equal">
      <formula>50</formula>
    </cfRule>
  </conditionalFormatting>
  <conditionalFormatting sqref="M92">
    <cfRule type="cellIs" dxfId="236" priority="22" stopIfTrue="1" operator="equal">
      <formula>50</formula>
    </cfRule>
  </conditionalFormatting>
  <conditionalFormatting sqref="M65">
    <cfRule type="cellIs" dxfId="235" priority="21" stopIfTrue="1" operator="equal">
      <formula>50</formula>
    </cfRule>
  </conditionalFormatting>
  <conditionalFormatting sqref="U33:AE35">
    <cfRule type="cellIs" dxfId="234" priority="20" stopIfTrue="1" operator="equal">
      <formula>50</formula>
    </cfRule>
  </conditionalFormatting>
  <conditionalFormatting sqref="M64">
    <cfRule type="cellIs" dxfId="233" priority="16" stopIfTrue="1" operator="equal">
      <formula>50</formula>
    </cfRule>
  </conditionalFormatting>
  <conditionalFormatting sqref="M63 E62:L63">
    <cfRule type="cellIs" dxfId="232" priority="19" stopIfTrue="1" operator="equal">
      <formula>50</formula>
    </cfRule>
  </conditionalFormatting>
  <conditionalFormatting sqref="M62">
    <cfRule type="cellIs" dxfId="231" priority="18" stopIfTrue="1" operator="equal">
      <formula>50</formula>
    </cfRule>
  </conditionalFormatting>
  <conditionalFormatting sqref="E64:L64">
    <cfRule type="cellIs" dxfId="230" priority="17" stopIfTrue="1" operator="equal">
      <formula>50</formula>
    </cfRule>
  </conditionalFormatting>
  <conditionalFormatting sqref="E37:M37">
    <cfRule type="cellIs" dxfId="229" priority="15" stopIfTrue="1" operator="equal">
      <formula>50</formula>
    </cfRule>
  </conditionalFormatting>
  <conditionalFormatting sqref="E119:M119">
    <cfRule type="cellIs" dxfId="228" priority="14" stopIfTrue="1" operator="equal">
      <formula>50</formula>
    </cfRule>
  </conditionalFormatting>
  <conditionalFormatting sqref="E156:M156">
    <cfRule type="cellIs" dxfId="227" priority="13" stopIfTrue="1" operator="equal">
      <formula>50</formula>
    </cfRule>
  </conditionalFormatting>
  <conditionalFormatting sqref="E154:M154">
    <cfRule type="cellIs" dxfId="226" priority="12" stopIfTrue="1" operator="equal">
      <formula>50</formula>
    </cfRule>
  </conditionalFormatting>
  <conditionalFormatting sqref="E155:M155">
    <cfRule type="cellIs" dxfId="225" priority="11" stopIfTrue="1" operator="equal">
      <formula>50</formula>
    </cfRule>
  </conditionalFormatting>
  <conditionalFormatting sqref="E161:M161">
    <cfRule type="cellIs" dxfId="224" priority="10" stopIfTrue="1" operator="equal">
      <formula>50</formula>
    </cfRule>
  </conditionalFormatting>
  <conditionalFormatting sqref="E160:M160">
    <cfRule type="cellIs" dxfId="223" priority="9" stopIfTrue="1" operator="equal">
      <formula>50</formula>
    </cfRule>
  </conditionalFormatting>
  <conditionalFormatting sqref="E159:M159">
    <cfRule type="cellIs" dxfId="222" priority="8" stopIfTrue="1" operator="equal">
      <formula>50</formula>
    </cfRule>
  </conditionalFormatting>
  <conditionalFormatting sqref="E162:M162">
    <cfRule type="cellIs" dxfId="221" priority="7" stopIfTrue="1" operator="equal">
      <formula>50</formula>
    </cfRule>
  </conditionalFormatting>
  <conditionalFormatting sqref="E10:M10">
    <cfRule type="cellIs" dxfId="220" priority="6" stopIfTrue="1" operator="equal">
      <formula>50</formula>
    </cfRule>
  </conditionalFormatting>
  <conditionalFormatting sqref="E11:M11">
    <cfRule type="cellIs" dxfId="219" priority="5" stopIfTrue="1" operator="equal">
      <formula>50</formula>
    </cfRule>
  </conditionalFormatting>
  <conditionalFormatting sqref="E21:M21">
    <cfRule type="cellIs" dxfId="218" priority="4" stopIfTrue="1" operator="equal">
      <formula>50</formula>
    </cfRule>
  </conditionalFormatting>
  <conditionalFormatting sqref="E20:M20">
    <cfRule type="cellIs" dxfId="217" priority="3" stopIfTrue="1" operator="equal">
      <formula>50</formula>
    </cfRule>
  </conditionalFormatting>
  <conditionalFormatting sqref="E23:M23">
    <cfRule type="cellIs" dxfId="216" priority="2" stopIfTrue="1" operator="equal">
      <formula>50</formula>
    </cfRule>
  </conditionalFormatting>
  <conditionalFormatting sqref="E24:M24">
    <cfRule type="cellIs" dxfId="215" priority="1" stopIfTrue="1" operator="equal">
      <formula>50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2"/>
  <sheetViews>
    <sheetView zoomScale="80" zoomScaleNormal="80" zoomScalePageLayoutView="80" workbookViewId="0">
      <selection sqref="A1:XFD1048576"/>
    </sheetView>
  </sheetViews>
  <sheetFormatPr baseColWidth="10" defaultColWidth="9.1640625" defaultRowHeight="15" x14ac:dyDescent="0"/>
  <cols>
    <col min="1" max="1" width="4" style="29" customWidth="1"/>
    <col min="2" max="2" width="20.5" style="317" customWidth="1"/>
    <col min="3" max="3" width="6.33203125" style="317" customWidth="1"/>
    <col min="4" max="4" width="4.5" style="29" customWidth="1"/>
    <col min="5" max="5" width="6.6640625" style="29" customWidth="1"/>
    <col min="6" max="6" width="5.33203125" style="29" customWidth="1"/>
    <col min="7" max="7" width="5" style="29" customWidth="1"/>
    <col min="8" max="8" width="5.5" style="29" customWidth="1"/>
    <col min="9" max="9" width="4.5" style="29" customWidth="1"/>
    <col min="10" max="10" width="18.6640625" style="29" customWidth="1"/>
    <col min="11" max="12" width="6.5" style="29" customWidth="1"/>
    <col min="13" max="13" width="7.1640625" style="29" customWidth="1"/>
    <col min="14" max="14" width="8" style="58" customWidth="1"/>
    <col min="15" max="16" width="5.33203125" style="29" customWidth="1"/>
    <col min="17" max="17" width="19.83203125" style="29" customWidth="1"/>
    <col min="18" max="19" width="6.6640625" style="29" customWidth="1"/>
    <col min="20" max="20" width="3.5" style="29" customWidth="1"/>
    <col min="21" max="21" width="5" style="29" customWidth="1"/>
    <col min="22" max="22" width="4.1640625" style="29" customWidth="1"/>
    <col min="23" max="23" width="21.6640625" style="29" customWidth="1"/>
    <col min="24" max="24" width="7" style="29" customWidth="1"/>
    <col min="25" max="25" width="6.5" style="29" customWidth="1"/>
    <col min="26" max="26" width="3.83203125" style="29" customWidth="1"/>
    <col min="27" max="27" width="4" style="29" customWidth="1"/>
    <col min="28" max="28" width="7.6640625" style="29" customWidth="1"/>
    <col min="29" max="29" width="4.5" style="29" customWidth="1"/>
    <col min="30" max="30" width="21.1640625" style="29" customWidth="1"/>
    <col min="31" max="31" width="11.5" style="29" customWidth="1"/>
    <col min="32" max="32" width="6" style="29" customWidth="1"/>
    <col min="33" max="33" width="4.6640625" style="29" customWidth="1"/>
    <col min="34" max="34" width="4.33203125" style="29" customWidth="1"/>
    <col min="35" max="35" width="18.33203125" style="29" customWidth="1"/>
    <col min="36" max="36" width="11" style="29" customWidth="1"/>
    <col min="37" max="37" width="5.83203125" style="29" customWidth="1"/>
    <col min="38" max="16384" width="9.1640625" style="29"/>
  </cols>
  <sheetData>
    <row r="1" spans="1:37" ht="22.5" customHeight="1">
      <c r="A1" s="285"/>
      <c r="B1" s="286" t="s">
        <v>605</v>
      </c>
      <c r="C1" s="29"/>
    </row>
    <row r="2" spans="1:37" ht="22.5" customHeight="1" thickBot="1">
      <c r="B2" s="29"/>
      <c r="C2" s="29"/>
    </row>
    <row r="3" spans="1:37" ht="15" customHeight="1" thickTop="1" thickBot="1">
      <c r="B3" s="32" t="s">
        <v>322</v>
      </c>
      <c r="C3" s="32" t="s">
        <v>64</v>
      </c>
      <c r="D3" s="32" t="s">
        <v>1</v>
      </c>
      <c r="J3" s="32" t="s">
        <v>606</v>
      </c>
      <c r="K3" s="32" t="s">
        <v>64</v>
      </c>
      <c r="L3" s="32" t="s">
        <v>1</v>
      </c>
      <c r="M3" s="14" t="s">
        <v>46</v>
      </c>
      <c r="N3" s="52" t="s">
        <v>323</v>
      </c>
      <c r="O3" s="14"/>
      <c r="Q3" s="32" t="s">
        <v>324</v>
      </c>
      <c r="R3" s="32" t="s">
        <v>64</v>
      </c>
      <c r="S3" s="32" t="s">
        <v>1</v>
      </c>
      <c r="T3" s="14"/>
      <c r="W3" s="32" t="s">
        <v>325</v>
      </c>
      <c r="X3" s="32" t="s">
        <v>64</v>
      </c>
      <c r="Y3" s="32" t="s">
        <v>1</v>
      </c>
      <c r="AD3" s="287" t="s">
        <v>326</v>
      </c>
      <c r="AE3" s="287" t="s">
        <v>37</v>
      </c>
      <c r="AI3" s="288" t="s">
        <v>327</v>
      </c>
      <c r="AJ3" s="288" t="s">
        <v>37</v>
      </c>
      <c r="AK3" s="14"/>
    </row>
    <row r="4" spans="1:37" ht="15" customHeight="1" thickTop="1" thickBot="1">
      <c r="A4" s="288">
        <v>1</v>
      </c>
      <c r="B4" s="289" t="s">
        <v>103</v>
      </c>
      <c r="C4" s="290">
        <v>55</v>
      </c>
      <c r="D4" s="290">
        <v>89</v>
      </c>
      <c r="E4" s="291"/>
      <c r="F4" s="291"/>
      <c r="G4" s="291"/>
      <c r="H4" s="291"/>
      <c r="I4" s="288">
        <v>1</v>
      </c>
      <c r="J4" s="289" t="s">
        <v>95</v>
      </c>
      <c r="K4" s="290">
        <v>50</v>
      </c>
      <c r="L4" s="290">
        <v>52</v>
      </c>
      <c r="M4" s="292">
        <v>8</v>
      </c>
      <c r="N4" s="293">
        <f>K4/M4*9</f>
        <v>56.25</v>
      </c>
      <c r="O4" s="14"/>
      <c r="P4" s="294">
        <v>1</v>
      </c>
      <c r="Q4" s="542" t="s">
        <v>106</v>
      </c>
      <c r="R4" s="304">
        <v>52</v>
      </c>
      <c r="S4" s="304">
        <v>90</v>
      </c>
      <c r="T4" s="295">
        <v>1</v>
      </c>
      <c r="U4" s="291"/>
      <c r="V4" s="288">
        <v>1</v>
      </c>
      <c r="W4" s="542" t="s">
        <v>337</v>
      </c>
      <c r="X4" s="304">
        <v>51</v>
      </c>
      <c r="Y4" s="304">
        <v>30</v>
      </c>
      <c r="Z4" s="29">
        <v>1</v>
      </c>
      <c r="AC4" s="294">
        <v>1</v>
      </c>
      <c r="AD4" s="542" t="s">
        <v>106</v>
      </c>
      <c r="AE4" s="296">
        <v>50</v>
      </c>
      <c r="AH4" s="294">
        <v>1</v>
      </c>
      <c r="AI4" s="542" t="s">
        <v>337</v>
      </c>
      <c r="AJ4" s="296">
        <v>50</v>
      </c>
      <c r="AK4" s="14"/>
    </row>
    <row r="5" spans="1:37" ht="15" customHeight="1" thickBot="1">
      <c r="A5" s="288">
        <v>2</v>
      </c>
      <c r="B5" s="297" t="s">
        <v>2</v>
      </c>
      <c r="C5" s="298">
        <v>49</v>
      </c>
      <c r="D5" s="298">
        <v>82</v>
      </c>
      <c r="E5" s="291"/>
      <c r="F5" s="291"/>
      <c r="G5" s="291"/>
      <c r="H5" s="291"/>
      <c r="I5" s="288">
        <v>2</v>
      </c>
      <c r="J5" s="297" t="s">
        <v>394</v>
      </c>
      <c r="K5" s="298">
        <v>48</v>
      </c>
      <c r="L5" s="298">
        <v>31</v>
      </c>
      <c r="M5" s="292">
        <v>8</v>
      </c>
      <c r="N5" s="293">
        <f t="shared" ref="N5:N14" si="0">K5/M5*9</f>
        <v>54</v>
      </c>
      <c r="O5" s="14"/>
      <c r="P5" s="294">
        <v>2</v>
      </c>
      <c r="Q5" s="305" t="s">
        <v>2</v>
      </c>
      <c r="R5" s="299">
        <v>47</v>
      </c>
      <c r="S5" s="299">
        <v>86</v>
      </c>
      <c r="T5" s="295">
        <v>4</v>
      </c>
      <c r="U5" s="291"/>
      <c r="V5" s="288">
        <v>2</v>
      </c>
      <c r="W5" s="305" t="s">
        <v>117</v>
      </c>
      <c r="X5" s="299">
        <v>46</v>
      </c>
      <c r="Y5" s="299">
        <v>51</v>
      </c>
      <c r="Z5" s="29">
        <v>3</v>
      </c>
      <c r="AC5" s="294">
        <v>2</v>
      </c>
      <c r="AD5" s="305" t="s">
        <v>54</v>
      </c>
      <c r="AE5" s="300">
        <v>47</v>
      </c>
      <c r="AH5" s="294">
        <v>2</v>
      </c>
      <c r="AI5" s="305" t="s">
        <v>95</v>
      </c>
      <c r="AJ5" s="300">
        <v>47</v>
      </c>
      <c r="AK5" s="295"/>
    </row>
    <row r="6" spans="1:37" ht="15" customHeight="1" thickBot="1">
      <c r="A6" s="288">
        <v>3</v>
      </c>
      <c r="B6" s="297" t="s">
        <v>109</v>
      </c>
      <c r="C6" s="298">
        <v>43</v>
      </c>
      <c r="D6" s="298">
        <v>69</v>
      </c>
      <c r="E6" s="291"/>
      <c r="F6" s="291"/>
      <c r="G6" s="291"/>
      <c r="H6" s="291"/>
      <c r="I6" s="288">
        <v>3</v>
      </c>
      <c r="J6" s="297" t="s">
        <v>153</v>
      </c>
      <c r="K6" s="298">
        <v>44</v>
      </c>
      <c r="L6" s="298">
        <v>35</v>
      </c>
      <c r="M6" s="292">
        <v>8</v>
      </c>
      <c r="N6" s="293">
        <f t="shared" si="0"/>
        <v>49.5</v>
      </c>
      <c r="O6" s="14"/>
      <c r="P6" s="294">
        <v>3</v>
      </c>
      <c r="Q6" s="306" t="s">
        <v>54</v>
      </c>
      <c r="R6" s="299">
        <v>41</v>
      </c>
      <c r="S6" s="299">
        <v>97</v>
      </c>
      <c r="T6" s="295">
        <v>2</v>
      </c>
      <c r="U6" s="291"/>
      <c r="V6" s="288">
        <v>3</v>
      </c>
      <c r="W6" s="305" t="s">
        <v>95</v>
      </c>
      <c r="X6" s="299">
        <v>44</v>
      </c>
      <c r="Y6" s="299">
        <v>45</v>
      </c>
      <c r="Z6" s="29">
        <v>2</v>
      </c>
      <c r="AC6" s="294">
        <v>3</v>
      </c>
      <c r="AD6" s="306" t="s">
        <v>111</v>
      </c>
      <c r="AE6" s="300">
        <v>45</v>
      </c>
      <c r="AH6" s="294">
        <v>3</v>
      </c>
      <c r="AI6" s="305" t="s">
        <v>117</v>
      </c>
      <c r="AJ6" s="300">
        <v>45</v>
      </c>
      <c r="AK6" s="14"/>
    </row>
    <row r="7" spans="1:37" ht="15" customHeight="1" thickBot="1">
      <c r="A7" s="288">
        <v>4</v>
      </c>
      <c r="B7" s="313" t="s">
        <v>110</v>
      </c>
      <c r="C7" s="314">
        <v>40</v>
      </c>
      <c r="D7" s="314">
        <v>58</v>
      </c>
      <c r="E7" s="291"/>
      <c r="F7" s="291"/>
      <c r="G7" s="291"/>
      <c r="H7" s="291"/>
      <c r="I7" s="288">
        <v>4</v>
      </c>
      <c r="J7" s="297" t="s">
        <v>93</v>
      </c>
      <c r="K7" s="298">
        <v>44</v>
      </c>
      <c r="L7" s="298">
        <v>23</v>
      </c>
      <c r="M7" s="301">
        <v>9</v>
      </c>
      <c r="N7" s="293">
        <f t="shared" si="0"/>
        <v>44</v>
      </c>
      <c r="O7" s="14"/>
      <c r="P7" s="294">
        <v>4</v>
      </c>
      <c r="Q7" s="305" t="s">
        <v>111</v>
      </c>
      <c r="R7" s="299">
        <v>39</v>
      </c>
      <c r="S7" s="299">
        <v>78</v>
      </c>
      <c r="T7" s="295">
        <v>3</v>
      </c>
      <c r="U7" s="291"/>
      <c r="V7" s="288">
        <v>4</v>
      </c>
      <c r="W7" s="305" t="s">
        <v>127</v>
      </c>
      <c r="X7" s="299">
        <v>42</v>
      </c>
      <c r="Y7" s="299">
        <v>55</v>
      </c>
      <c r="Z7" s="29">
        <v>4</v>
      </c>
      <c r="AC7" s="294">
        <v>4</v>
      </c>
      <c r="AD7" s="305" t="s">
        <v>2</v>
      </c>
      <c r="AE7" s="300">
        <v>43</v>
      </c>
      <c r="AH7" s="294">
        <v>4</v>
      </c>
      <c r="AI7" s="305" t="s">
        <v>127</v>
      </c>
      <c r="AJ7" s="300">
        <v>43</v>
      </c>
      <c r="AK7" s="14"/>
    </row>
    <row r="8" spans="1:37" ht="15" customHeight="1" thickBot="1">
      <c r="A8" s="288">
        <v>5</v>
      </c>
      <c r="B8" s="313" t="s">
        <v>70</v>
      </c>
      <c r="C8" s="314">
        <v>36</v>
      </c>
      <c r="D8" s="314">
        <v>53</v>
      </c>
      <c r="E8" s="291"/>
      <c r="F8" s="291"/>
      <c r="G8" s="291"/>
      <c r="H8" s="291"/>
      <c r="I8" s="288">
        <v>5</v>
      </c>
      <c r="J8" s="297" t="s">
        <v>607</v>
      </c>
      <c r="K8" s="298">
        <v>39</v>
      </c>
      <c r="L8" s="298">
        <v>30</v>
      </c>
      <c r="M8" s="292">
        <v>8</v>
      </c>
      <c r="N8" s="293">
        <f t="shared" si="0"/>
        <v>43.875</v>
      </c>
      <c r="O8" s="14"/>
      <c r="P8" s="294">
        <v>5</v>
      </c>
      <c r="Q8" s="306" t="s">
        <v>39</v>
      </c>
      <c r="R8" s="304">
        <v>36</v>
      </c>
      <c r="S8" s="304">
        <v>89</v>
      </c>
      <c r="T8" s="295"/>
      <c r="U8" s="291"/>
      <c r="V8" s="288">
        <v>5</v>
      </c>
      <c r="W8" s="305" t="s">
        <v>153</v>
      </c>
      <c r="X8" s="299">
        <v>41</v>
      </c>
      <c r="Y8" s="299">
        <v>51</v>
      </c>
      <c r="AC8" s="294">
        <v>5</v>
      </c>
      <c r="AD8" s="306" t="s">
        <v>39</v>
      </c>
      <c r="AE8" s="300">
        <v>41</v>
      </c>
      <c r="AH8" s="294">
        <v>5</v>
      </c>
      <c r="AI8" s="305" t="s">
        <v>153</v>
      </c>
      <c r="AJ8" s="300">
        <v>41</v>
      </c>
      <c r="AK8" s="295"/>
    </row>
    <row r="9" spans="1:37" ht="15" customHeight="1" thickBot="1">
      <c r="A9" s="288">
        <v>6</v>
      </c>
      <c r="B9" s="313" t="s">
        <v>3</v>
      </c>
      <c r="C9" s="314">
        <v>33</v>
      </c>
      <c r="D9" s="314">
        <v>62</v>
      </c>
      <c r="E9" s="291"/>
      <c r="F9" s="291"/>
      <c r="G9" s="291"/>
      <c r="H9" s="291"/>
      <c r="I9" s="288">
        <v>6</v>
      </c>
      <c r="J9" s="305" t="s">
        <v>455</v>
      </c>
      <c r="K9" s="299">
        <v>29</v>
      </c>
      <c r="L9" s="299">
        <v>25</v>
      </c>
      <c r="M9" s="295">
        <v>8</v>
      </c>
      <c r="N9" s="543">
        <f t="shared" si="0"/>
        <v>32.625</v>
      </c>
      <c r="O9" s="14"/>
      <c r="P9" s="294">
        <v>6</v>
      </c>
      <c r="Q9" s="305" t="s">
        <v>103</v>
      </c>
      <c r="R9" s="299">
        <v>31</v>
      </c>
      <c r="S9" s="299">
        <v>89</v>
      </c>
      <c r="T9" s="295"/>
      <c r="U9" s="291"/>
      <c r="V9" s="288">
        <v>6</v>
      </c>
      <c r="W9" s="305" t="s">
        <v>394</v>
      </c>
      <c r="X9" s="299">
        <v>38</v>
      </c>
      <c r="Y9" s="299">
        <v>38</v>
      </c>
      <c r="AC9" s="294">
        <v>6</v>
      </c>
      <c r="AD9" s="305" t="s">
        <v>103</v>
      </c>
      <c r="AE9" s="299">
        <v>40</v>
      </c>
      <c r="AH9" s="294">
        <v>6</v>
      </c>
      <c r="AI9" s="305" t="s">
        <v>394</v>
      </c>
      <c r="AJ9" s="299">
        <v>40</v>
      </c>
      <c r="AK9" s="295"/>
    </row>
    <row r="10" spans="1:37" ht="15" customHeight="1" thickBot="1">
      <c r="A10" s="288">
        <v>7</v>
      </c>
      <c r="B10" s="305" t="s">
        <v>224</v>
      </c>
      <c r="C10" s="299">
        <v>32</v>
      </c>
      <c r="D10" s="299">
        <v>58</v>
      </c>
      <c r="E10" s="291"/>
      <c r="F10" s="291"/>
      <c r="G10" s="291"/>
      <c r="H10" s="291"/>
      <c r="I10" s="288">
        <v>7</v>
      </c>
      <c r="J10" s="305" t="s">
        <v>86</v>
      </c>
      <c r="K10" s="299">
        <v>29</v>
      </c>
      <c r="L10" s="299">
        <v>23</v>
      </c>
      <c r="M10" s="295">
        <v>8</v>
      </c>
      <c r="N10" s="543">
        <f t="shared" si="0"/>
        <v>32.625</v>
      </c>
      <c r="O10" s="14"/>
      <c r="P10" s="294">
        <v>7</v>
      </c>
      <c r="Q10" s="305" t="s">
        <v>5</v>
      </c>
      <c r="R10" s="299">
        <v>31</v>
      </c>
      <c r="S10" s="299">
        <v>104</v>
      </c>
      <c r="T10" s="295"/>
      <c r="U10" s="291"/>
      <c r="V10" s="288">
        <v>7</v>
      </c>
      <c r="W10" s="305" t="s">
        <v>149</v>
      </c>
      <c r="X10" s="299">
        <v>32</v>
      </c>
      <c r="Y10" s="299">
        <v>34</v>
      </c>
      <c r="AC10" s="294">
        <v>7</v>
      </c>
      <c r="AD10" s="305" t="s">
        <v>5</v>
      </c>
      <c r="AE10" s="300">
        <v>39</v>
      </c>
      <c r="AH10" s="294">
        <v>7</v>
      </c>
      <c r="AI10" s="305" t="s">
        <v>149</v>
      </c>
      <c r="AJ10" s="300">
        <v>39</v>
      </c>
      <c r="AK10" s="295"/>
    </row>
    <row r="11" spans="1:37" ht="15" customHeight="1" thickBot="1">
      <c r="A11" s="288">
        <v>8</v>
      </c>
      <c r="B11" s="305" t="s">
        <v>71</v>
      </c>
      <c r="C11" s="299">
        <v>29</v>
      </c>
      <c r="D11" s="299">
        <v>44</v>
      </c>
      <c r="E11" s="291"/>
      <c r="F11" s="291"/>
      <c r="G11" s="291"/>
      <c r="H11" s="291"/>
      <c r="I11" s="288">
        <v>8</v>
      </c>
      <c r="J11" s="305" t="s">
        <v>171</v>
      </c>
      <c r="K11" s="299">
        <v>26</v>
      </c>
      <c r="L11" s="299">
        <v>24</v>
      </c>
      <c r="M11" s="295">
        <v>8</v>
      </c>
      <c r="N11" s="543">
        <f t="shared" si="0"/>
        <v>29.25</v>
      </c>
      <c r="O11" s="14"/>
      <c r="P11" s="294">
        <v>8</v>
      </c>
      <c r="Q11" s="299" t="s">
        <v>31</v>
      </c>
      <c r="R11" s="299">
        <v>31</v>
      </c>
      <c r="S11" s="299">
        <v>86</v>
      </c>
      <c r="T11" s="295"/>
      <c r="U11" s="291"/>
      <c r="V11" s="288">
        <v>8</v>
      </c>
      <c r="W11" s="305" t="s">
        <v>174</v>
      </c>
      <c r="X11" s="299">
        <v>27</v>
      </c>
      <c r="Y11" s="299">
        <v>29</v>
      </c>
      <c r="AC11" s="294">
        <v>8</v>
      </c>
      <c r="AD11" s="299" t="s">
        <v>31</v>
      </c>
      <c r="AE11" s="300">
        <v>38</v>
      </c>
      <c r="AH11" s="294">
        <v>8</v>
      </c>
      <c r="AI11" s="305" t="s">
        <v>174</v>
      </c>
      <c r="AJ11" s="300">
        <v>38</v>
      </c>
      <c r="AK11" s="295"/>
    </row>
    <row r="12" spans="1:37" ht="15" customHeight="1" thickBot="1">
      <c r="A12" s="288">
        <v>9</v>
      </c>
      <c r="B12" s="305" t="s">
        <v>331</v>
      </c>
      <c r="C12" s="299">
        <v>29</v>
      </c>
      <c r="D12" s="299">
        <v>37</v>
      </c>
      <c r="E12" s="291"/>
      <c r="F12" s="291"/>
      <c r="G12" s="291"/>
      <c r="H12" s="291"/>
      <c r="I12" s="288">
        <v>9</v>
      </c>
      <c r="J12" s="305" t="s">
        <v>608</v>
      </c>
      <c r="K12" s="299">
        <v>21</v>
      </c>
      <c r="L12" s="299">
        <v>27</v>
      </c>
      <c r="M12" s="295">
        <v>9</v>
      </c>
      <c r="N12" s="543">
        <f t="shared" si="0"/>
        <v>21</v>
      </c>
      <c r="O12" s="14"/>
      <c r="P12" s="294">
        <v>9</v>
      </c>
      <c r="Q12" s="299" t="s">
        <v>4</v>
      </c>
      <c r="R12" s="299">
        <v>27</v>
      </c>
      <c r="S12" s="299">
        <v>76</v>
      </c>
      <c r="T12" s="295"/>
      <c r="U12" s="291"/>
      <c r="V12" s="288">
        <v>9</v>
      </c>
      <c r="W12" s="305" t="s">
        <v>96</v>
      </c>
      <c r="X12" s="299">
        <v>22</v>
      </c>
      <c r="Y12" s="299">
        <v>27</v>
      </c>
      <c r="AC12" s="294">
        <v>9</v>
      </c>
      <c r="AD12" s="299" t="s">
        <v>4</v>
      </c>
      <c r="AE12" s="299">
        <v>37</v>
      </c>
      <c r="AH12" s="294">
        <v>9</v>
      </c>
      <c r="AI12" s="305" t="s">
        <v>96</v>
      </c>
      <c r="AJ12" s="299">
        <v>37</v>
      </c>
      <c r="AK12" s="14"/>
    </row>
    <row r="13" spans="1:37" ht="15" customHeight="1" thickBot="1">
      <c r="A13" s="287">
        <v>10</v>
      </c>
      <c r="B13" s="307" t="s">
        <v>352</v>
      </c>
      <c r="C13" s="308">
        <v>14</v>
      </c>
      <c r="D13" s="308">
        <v>27</v>
      </c>
      <c r="E13" s="291"/>
      <c r="F13" s="291"/>
      <c r="G13" s="291"/>
      <c r="H13" s="291"/>
      <c r="I13" s="288">
        <v>10</v>
      </c>
      <c r="J13" s="305" t="s">
        <v>99</v>
      </c>
      <c r="K13" s="299">
        <v>20</v>
      </c>
      <c r="L13" s="299">
        <v>16</v>
      </c>
      <c r="M13" s="295">
        <v>9</v>
      </c>
      <c r="N13" s="543">
        <f t="shared" si="0"/>
        <v>20</v>
      </c>
      <c r="O13" s="14"/>
      <c r="P13" s="294">
        <v>10</v>
      </c>
      <c r="Q13" s="305" t="s">
        <v>109</v>
      </c>
      <c r="R13" s="299">
        <v>25</v>
      </c>
      <c r="S13" s="299">
        <v>78</v>
      </c>
      <c r="T13" s="295"/>
      <c r="U13" s="291"/>
      <c r="V13" s="288">
        <v>10</v>
      </c>
      <c r="W13" s="305" t="s">
        <v>93</v>
      </c>
      <c r="X13" s="299">
        <v>15</v>
      </c>
      <c r="Y13" s="299">
        <v>25</v>
      </c>
      <c r="AC13" s="294">
        <v>10</v>
      </c>
      <c r="AD13" s="305" t="s">
        <v>109</v>
      </c>
      <c r="AE13" s="300">
        <v>36</v>
      </c>
      <c r="AH13" s="294">
        <v>10</v>
      </c>
      <c r="AI13" s="305" t="s">
        <v>93</v>
      </c>
      <c r="AJ13" s="300">
        <v>36</v>
      </c>
      <c r="AK13" s="295"/>
    </row>
    <row r="14" spans="1:37" ht="15" customHeight="1" thickBot="1">
      <c r="A14" s="309"/>
      <c r="B14" s="309"/>
      <c r="C14" s="309"/>
      <c r="D14" s="309"/>
      <c r="E14" s="291"/>
      <c r="F14" s="291"/>
      <c r="G14" s="291"/>
      <c r="H14" s="291"/>
      <c r="I14" s="288">
        <v>11</v>
      </c>
      <c r="J14" s="305" t="s">
        <v>98</v>
      </c>
      <c r="K14" s="299">
        <v>10</v>
      </c>
      <c r="L14" s="299">
        <v>10</v>
      </c>
      <c r="M14" s="295">
        <v>8</v>
      </c>
      <c r="N14" s="543">
        <f t="shared" si="0"/>
        <v>11.25</v>
      </c>
      <c r="O14" s="295"/>
      <c r="P14" s="319"/>
      <c r="Q14" s="309"/>
      <c r="R14" s="309"/>
      <c r="S14" s="309"/>
      <c r="T14" s="295"/>
      <c r="U14" s="291"/>
      <c r="V14" s="291"/>
      <c r="W14" s="309"/>
      <c r="X14" s="291"/>
      <c r="Y14" s="291"/>
      <c r="AC14" s="294">
        <v>11</v>
      </c>
      <c r="AD14" s="303" t="s">
        <v>104</v>
      </c>
      <c r="AE14" s="300">
        <v>37</v>
      </c>
      <c r="AF14" s="310" t="s">
        <v>609</v>
      </c>
      <c r="AG14" s="310"/>
      <c r="AH14" s="294">
        <v>11</v>
      </c>
      <c r="AI14" s="305" t="s">
        <v>443</v>
      </c>
      <c r="AJ14" s="300">
        <v>37</v>
      </c>
      <c r="AK14" s="311" t="s">
        <v>609</v>
      </c>
    </row>
    <row r="15" spans="1:37" ht="15" customHeight="1" thickTop="1" thickBot="1">
      <c r="A15" s="291"/>
      <c r="B15" s="312" t="s">
        <v>328</v>
      </c>
      <c r="C15" s="312" t="s">
        <v>64</v>
      </c>
      <c r="D15" s="312" t="s">
        <v>1</v>
      </c>
      <c r="E15" s="291" t="s">
        <v>46</v>
      </c>
      <c r="F15" s="291" t="s">
        <v>64</v>
      </c>
      <c r="G15" s="291" t="s">
        <v>1</v>
      </c>
      <c r="H15" s="291"/>
      <c r="O15" s="295"/>
      <c r="Q15" s="312" t="s">
        <v>329</v>
      </c>
      <c r="R15" s="312" t="s">
        <v>64</v>
      </c>
      <c r="S15" s="312" t="s">
        <v>1</v>
      </c>
      <c r="T15" s="295"/>
      <c r="U15" s="291"/>
      <c r="V15" s="291"/>
      <c r="W15" s="312" t="s">
        <v>330</v>
      </c>
      <c r="X15" s="312" t="s">
        <v>64</v>
      </c>
      <c r="Y15" s="312" t="s">
        <v>1</v>
      </c>
      <c r="AC15" s="294">
        <v>12</v>
      </c>
      <c r="AD15" s="299" t="s">
        <v>3</v>
      </c>
      <c r="AE15" s="299">
        <v>35</v>
      </c>
      <c r="AF15" s="310" t="s">
        <v>610</v>
      </c>
      <c r="AG15" s="310"/>
      <c r="AH15" s="294">
        <v>12</v>
      </c>
      <c r="AI15" s="305" t="s">
        <v>608</v>
      </c>
      <c r="AJ15" s="299">
        <v>35</v>
      </c>
      <c r="AK15" s="311" t="s">
        <v>610</v>
      </c>
    </row>
    <row r="16" spans="1:37" ht="15" customHeight="1" thickTop="1" thickBot="1">
      <c r="A16" s="288">
        <v>1</v>
      </c>
      <c r="B16" s="289" t="s">
        <v>4</v>
      </c>
      <c r="C16" s="290">
        <v>52</v>
      </c>
      <c r="D16" s="290">
        <v>77</v>
      </c>
      <c r="E16" s="301">
        <v>8</v>
      </c>
      <c r="F16" s="301">
        <f t="shared" ref="F16:F26" si="1">C16/E16*9</f>
        <v>58.5</v>
      </c>
      <c r="G16" s="301">
        <f t="shared" ref="G16:G26" si="2">D16/E16*9</f>
        <v>86.625</v>
      </c>
      <c r="H16" s="295"/>
      <c r="J16" s="32" t="s">
        <v>611</v>
      </c>
      <c r="K16" s="32" t="s">
        <v>64</v>
      </c>
      <c r="L16" s="32" t="s">
        <v>1</v>
      </c>
      <c r="M16" s="14"/>
      <c r="N16" s="52"/>
      <c r="O16" s="295"/>
      <c r="P16" s="294">
        <v>1</v>
      </c>
      <c r="Q16" s="303" t="s">
        <v>3</v>
      </c>
      <c r="R16" s="299">
        <v>46</v>
      </c>
      <c r="S16" s="299">
        <v>62</v>
      </c>
      <c r="T16" s="291">
        <v>2</v>
      </c>
      <c r="U16" s="291"/>
      <c r="V16" s="288">
        <v>1</v>
      </c>
      <c r="W16" s="305" t="s">
        <v>608</v>
      </c>
      <c r="X16" s="299">
        <v>45</v>
      </c>
      <c r="Y16" s="299">
        <v>43</v>
      </c>
      <c r="Z16" s="29">
        <v>9</v>
      </c>
      <c r="AA16" s="29">
        <f t="shared" ref="AA16:AA26" si="3">X16/Z16*9</f>
        <v>45</v>
      </c>
      <c r="AB16" s="29">
        <v>2</v>
      </c>
      <c r="AC16" s="294">
        <v>13</v>
      </c>
      <c r="AD16" s="295" t="s">
        <v>118</v>
      </c>
      <c r="AE16" s="300">
        <v>33</v>
      </c>
      <c r="AF16" s="310"/>
      <c r="AH16" s="294">
        <v>13</v>
      </c>
      <c r="AI16" s="305" t="s">
        <v>171</v>
      </c>
      <c r="AJ16" s="300">
        <v>33</v>
      </c>
      <c r="AK16" s="310"/>
    </row>
    <row r="17" spans="1:37" ht="15" customHeight="1" thickBot="1">
      <c r="A17" s="288">
        <v>2</v>
      </c>
      <c r="B17" s="297" t="s">
        <v>106</v>
      </c>
      <c r="C17" s="298">
        <v>48</v>
      </c>
      <c r="D17" s="298">
        <v>77</v>
      </c>
      <c r="E17" s="301">
        <v>9</v>
      </c>
      <c r="F17" s="301">
        <f t="shared" si="1"/>
        <v>48</v>
      </c>
      <c r="G17" s="301">
        <f t="shared" si="2"/>
        <v>77</v>
      </c>
      <c r="H17" s="295"/>
      <c r="I17" s="288">
        <v>1</v>
      </c>
      <c r="J17" s="297" t="s">
        <v>337</v>
      </c>
      <c r="K17" s="298">
        <v>54</v>
      </c>
      <c r="L17" s="298">
        <v>58</v>
      </c>
      <c r="M17" s="295"/>
      <c r="N17" s="543"/>
      <c r="O17" s="295"/>
      <c r="P17" s="294">
        <v>2</v>
      </c>
      <c r="Q17" s="299" t="s">
        <v>118</v>
      </c>
      <c r="R17" s="299">
        <v>44</v>
      </c>
      <c r="S17" s="299">
        <v>59</v>
      </c>
      <c r="T17" s="295">
        <v>3</v>
      </c>
      <c r="U17" s="291"/>
      <c r="V17" s="288">
        <v>2</v>
      </c>
      <c r="W17" s="305" t="s">
        <v>171</v>
      </c>
      <c r="X17" s="299">
        <v>39</v>
      </c>
      <c r="Y17" s="299">
        <v>35</v>
      </c>
      <c r="Z17" s="29">
        <v>8</v>
      </c>
      <c r="AA17" s="29">
        <f t="shared" si="3"/>
        <v>43.875</v>
      </c>
      <c r="AB17" s="29">
        <v>3</v>
      </c>
      <c r="AC17" s="294">
        <v>14</v>
      </c>
      <c r="AD17" s="305" t="s">
        <v>110</v>
      </c>
      <c r="AE17" s="300">
        <v>32</v>
      </c>
      <c r="AF17" s="310"/>
      <c r="AH17" s="294">
        <v>14</v>
      </c>
      <c r="AI17" s="305" t="s">
        <v>455</v>
      </c>
      <c r="AJ17" s="300">
        <v>32</v>
      </c>
      <c r="AK17" s="310"/>
    </row>
    <row r="18" spans="1:37" ht="15" customHeight="1" thickBot="1">
      <c r="A18" s="288">
        <v>3</v>
      </c>
      <c r="B18" s="297" t="s">
        <v>5</v>
      </c>
      <c r="C18" s="298">
        <v>40</v>
      </c>
      <c r="D18" s="298">
        <v>72</v>
      </c>
      <c r="E18" s="301">
        <v>8</v>
      </c>
      <c r="F18" s="301">
        <f t="shared" si="1"/>
        <v>45</v>
      </c>
      <c r="G18" s="301">
        <f t="shared" si="2"/>
        <v>81</v>
      </c>
      <c r="H18" s="295"/>
      <c r="I18" s="288">
        <v>2</v>
      </c>
      <c r="J18" s="297" t="s">
        <v>174</v>
      </c>
      <c r="K18" s="298">
        <v>52</v>
      </c>
      <c r="L18" s="298">
        <v>37</v>
      </c>
      <c r="M18" s="295"/>
      <c r="N18" s="543"/>
      <c r="O18" s="295"/>
      <c r="P18" s="294">
        <v>3</v>
      </c>
      <c r="Q18" s="295" t="s">
        <v>104</v>
      </c>
      <c r="R18" s="299">
        <v>42</v>
      </c>
      <c r="S18" s="299">
        <v>75</v>
      </c>
      <c r="T18" s="295">
        <v>1</v>
      </c>
      <c r="U18" s="291"/>
      <c r="V18" s="288">
        <v>3</v>
      </c>
      <c r="W18" s="305" t="s">
        <v>455</v>
      </c>
      <c r="X18" s="299">
        <v>37</v>
      </c>
      <c r="Y18" s="299">
        <v>22</v>
      </c>
      <c r="Z18" s="29">
        <v>8</v>
      </c>
      <c r="AA18" s="29">
        <f t="shared" si="3"/>
        <v>41.625</v>
      </c>
      <c r="AB18" s="29">
        <v>4</v>
      </c>
      <c r="AC18" s="294">
        <v>15</v>
      </c>
      <c r="AD18" s="305" t="s">
        <v>55</v>
      </c>
      <c r="AE18" s="299">
        <v>31</v>
      </c>
      <c r="AF18" s="310"/>
      <c r="AH18" s="294">
        <v>15</v>
      </c>
      <c r="AI18" s="305" t="s">
        <v>148</v>
      </c>
      <c r="AJ18" s="299">
        <v>31</v>
      </c>
      <c r="AK18" s="310"/>
    </row>
    <row r="19" spans="1:37" ht="15" customHeight="1" thickBot="1">
      <c r="A19" s="288">
        <v>4</v>
      </c>
      <c r="B19" s="313" t="s">
        <v>104</v>
      </c>
      <c r="C19" s="314">
        <v>42</v>
      </c>
      <c r="D19" s="314">
        <v>81</v>
      </c>
      <c r="E19" s="315">
        <v>9</v>
      </c>
      <c r="F19" s="315">
        <f t="shared" si="1"/>
        <v>42</v>
      </c>
      <c r="G19" s="315">
        <f t="shared" si="2"/>
        <v>81</v>
      </c>
      <c r="H19" s="295"/>
      <c r="I19" s="288">
        <v>3</v>
      </c>
      <c r="J19" s="297" t="s">
        <v>127</v>
      </c>
      <c r="K19" s="298">
        <v>48</v>
      </c>
      <c r="L19" s="298">
        <v>49</v>
      </c>
      <c r="M19" s="295"/>
      <c r="N19" s="543"/>
      <c r="O19" s="295"/>
      <c r="P19" s="294">
        <v>4</v>
      </c>
      <c r="Q19" s="305" t="s">
        <v>110</v>
      </c>
      <c r="R19" s="299">
        <v>39</v>
      </c>
      <c r="S19" s="299">
        <v>58</v>
      </c>
      <c r="T19" s="295">
        <v>4</v>
      </c>
      <c r="U19" s="291"/>
      <c r="V19" s="288">
        <v>4</v>
      </c>
      <c r="W19" s="305" t="s">
        <v>443</v>
      </c>
      <c r="X19" s="299">
        <v>33</v>
      </c>
      <c r="Y19" s="299">
        <v>24</v>
      </c>
      <c r="Z19" s="29">
        <v>8</v>
      </c>
      <c r="AA19" s="29">
        <f t="shared" si="3"/>
        <v>37.125</v>
      </c>
      <c r="AB19" s="29">
        <v>1</v>
      </c>
      <c r="AC19" s="294">
        <v>16</v>
      </c>
      <c r="AD19" s="305" t="s">
        <v>114</v>
      </c>
      <c r="AE19" s="300">
        <v>30</v>
      </c>
      <c r="AF19" s="310"/>
      <c r="AH19" s="294">
        <v>16</v>
      </c>
      <c r="AI19" s="305" t="s">
        <v>184</v>
      </c>
      <c r="AJ19" s="300">
        <v>30</v>
      </c>
      <c r="AK19" s="310"/>
    </row>
    <row r="20" spans="1:37" ht="15" customHeight="1" thickBot="1">
      <c r="A20" s="288">
        <v>5</v>
      </c>
      <c r="B20" s="313" t="s">
        <v>55</v>
      </c>
      <c r="C20" s="314">
        <v>37</v>
      </c>
      <c r="D20" s="314">
        <v>52</v>
      </c>
      <c r="E20" s="315">
        <v>8</v>
      </c>
      <c r="F20" s="315">
        <f t="shared" si="1"/>
        <v>41.625</v>
      </c>
      <c r="G20" s="315">
        <f t="shared" si="2"/>
        <v>58.5</v>
      </c>
      <c r="H20" s="295"/>
      <c r="I20" s="288">
        <v>4</v>
      </c>
      <c r="J20" s="297" t="s">
        <v>117</v>
      </c>
      <c r="K20" s="298">
        <v>48</v>
      </c>
      <c r="L20" s="298">
        <v>35</v>
      </c>
      <c r="M20" s="291"/>
      <c r="N20" s="543"/>
      <c r="O20" s="295"/>
      <c r="P20" s="294">
        <v>5</v>
      </c>
      <c r="Q20" s="305" t="s">
        <v>55</v>
      </c>
      <c r="R20" s="299">
        <v>37</v>
      </c>
      <c r="S20" s="299">
        <v>65</v>
      </c>
      <c r="T20" s="295"/>
      <c r="U20" s="291"/>
      <c r="V20" s="288">
        <v>5</v>
      </c>
      <c r="W20" s="305" t="s">
        <v>148</v>
      </c>
      <c r="X20" s="299">
        <v>32</v>
      </c>
      <c r="Y20" s="299">
        <v>16</v>
      </c>
      <c r="Z20" s="29">
        <v>8</v>
      </c>
      <c r="AA20" s="29">
        <f t="shared" si="3"/>
        <v>36</v>
      </c>
      <c r="AC20" s="294">
        <v>17</v>
      </c>
      <c r="AD20" s="544" t="s">
        <v>100</v>
      </c>
      <c r="AE20" s="300">
        <v>29</v>
      </c>
      <c r="AF20" s="310"/>
      <c r="AH20" s="294">
        <v>17</v>
      </c>
      <c r="AI20" s="305" t="s">
        <v>86</v>
      </c>
      <c r="AJ20" s="299">
        <v>29</v>
      </c>
      <c r="AK20" s="310"/>
    </row>
    <row r="21" spans="1:37" ht="15" customHeight="1" thickBot="1">
      <c r="A21" s="288">
        <v>6</v>
      </c>
      <c r="B21" s="313" t="s">
        <v>114</v>
      </c>
      <c r="C21" s="314">
        <v>34</v>
      </c>
      <c r="D21" s="314">
        <v>37</v>
      </c>
      <c r="E21" s="315">
        <v>8</v>
      </c>
      <c r="F21" s="315">
        <f t="shared" si="1"/>
        <v>38.25</v>
      </c>
      <c r="G21" s="315">
        <f t="shared" si="2"/>
        <v>41.625</v>
      </c>
      <c r="H21" s="295"/>
      <c r="I21" s="288">
        <v>5</v>
      </c>
      <c r="J21" s="297" t="s">
        <v>149</v>
      </c>
      <c r="K21" s="298">
        <v>43</v>
      </c>
      <c r="L21" s="298">
        <v>30</v>
      </c>
      <c r="M21" s="291"/>
      <c r="N21" s="543"/>
      <c r="O21" s="295"/>
      <c r="P21" s="294">
        <v>6</v>
      </c>
      <c r="Q21" s="305" t="s">
        <v>114</v>
      </c>
      <c r="R21" s="299">
        <v>37</v>
      </c>
      <c r="S21" s="299">
        <v>70</v>
      </c>
      <c r="T21" s="295"/>
      <c r="U21" s="291"/>
      <c r="V21" s="288">
        <v>6</v>
      </c>
      <c r="W21" s="305" t="s">
        <v>184</v>
      </c>
      <c r="X21" s="299">
        <v>35</v>
      </c>
      <c r="Y21" s="299">
        <v>35</v>
      </c>
      <c r="Z21" s="29">
        <v>9</v>
      </c>
      <c r="AA21" s="29">
        <f t="shared" si="3"/>
        <v>35</v>
      </c>
      <c r="AC21" s="294">
        <v>18</v>
      </c>
      <c r="AD21" s="545" t="s">
        <v>9</v>
      </c>
      <c r="AE21" s="299">
        <v>28</v>
      </c>
      <c r="AF21" s="310"/>
      <c r="AH21" s="294">
        <v>18</v>
      </c>
      <c r="AI21" s="305" t="s">
        <v>99</v>
      </c>
      <c r="AJ21" s="300">
        <v>28</v>
      </c>
      <c r="AK21" s="310"/>
    </row>
    <row r="22" spans="1:37" ht="15" customHeight="1" thickBot="1">
      <c r="A22" s="288">
        <v>7</v>
      </c>
      <c r="B22" s="313" t="s">
        <v>118</v>
      </c>
      <c r="C22" s="314">
        <v>29</v>
      </c>
      <c r="D22" s="314">
        <v>47</v>
      </c>
      <c r="E22" s="315">
        <v>8</v>
      </c>
      <c r="F22" s="315">
        <f t="shared" si="1"/>
        <v>32.625</v>
      </c>
      <c r="G22" s="315">
        <f t="shared" si="2"/>
        <v>52.875</v>
      </c>
      <c r="H22" s="295"/>
      <c r="I22" s="288">
        <v>6</v>
      </c>
      <c r="J22" s="305" t="s">
        <v>172</v>
      </c>
      <c r="K22" s="299">
        <v>31</v>
      </c>
      <c r="L22" s="299">
        <v>19</v>
      </c>
      <c r="M22" s="291"/>
      <c r="N22" s="543"/>
      <c r="O22" s="295"/>
      <c r="P22" s="294">
        <v>7</v>
      </c>
      <c r="Q22" s="544" t="s">
        <v>100</v>
      </c>
      <c r="R22" s="299">
        <v>36</v>
      </c>
      <c r="S22" s="299">
        <v>63</v>
      </c>
      <c r="T22" s="295"/>
      <c r="U22" s="291"/>
      <c r="V22" s="288">
        <v>7</v>
      </c>
      <c r="W22" s="305" t="s">
        <v>86</v>
      </c>
      <c r="X22" s="299">
        <v>33</v>
      </c>
      <c r="Y22" s="299">
        <v>22</v>
      </c>
      <c r="Z22" s="29">
        <v>9</v>
      </c>
      <c r="AA22" s="29">
        <f t="shared" si="3"/>
        <v>33</v>
      </c>
      <c r="AC22" s="294">
        <v>19</v>
      </c>
      <c r="AD22" s="302" t="s">
        <v>70</v>
      </c>
      <c r="AE22" s="300">
        <v>27</v>
      </c>
      <c r="AF22" s="310"/>
      <c r="AH22" s="294">
        <v>19</v>
      </c>
      <c r="AI22" s="305" t="s">
        <v>459</v>
      </c>
      <c r="AJ22" s="299">
        <v>27</v>
      </c>
      <c r="AK22" s="310"/>
    </row>
    <row r="23" spans="1:37" ht="15" customHeight="1" thickBot="1">
      <c r="A23" s="288">
        <v>8</v>
      </c>
      <c r="B23" s="305" t="s">
        <v>85</v>
      </c>
      <c r="C23" s="299">
        <v>27</v>
      </c>
      <c r="D23" s="299">
        <v>54</v>
      </c>
      <c r="E23" s="295">
        <v>8</v>
      </c>
      <c r="F23" s="295">
        <f t="shared" si="1"/>
        <v>30.375</v>
      </c>
      <c r="G23" s="295">
        <f t="shared" si="2"/>
        <v>60.75</v>
      </c>
      <c r="H23" s="295"/>
      <c r="I23" s="288">
        <v>7</v>
      </c>
      <c r="J23" s="305" t="s">
        <v>184</v>
      </c>
      <c r="K23" s="299">
        <v>28</v>
      </c>
      <c r="L23" s="299">
        <v>28</v>
      </c>
      <c r="M23" s="295"/>
      <c r="N23" s="543"/>
      <c r="O23" s="295"/>
      <c r="P23" s="294">
        <v>8</v>
      </c>
      <c r="Q23" s="545" t="s">
        <v>9</v>
      </c>
      <c r="R23" s="299">
        <v>34</v>
      </c>
      <c r="S23" s="299">
        <v>68</v>
      </c>
      <c r="T23" s="295"/>
      <c r="U23" s="291"/>
      <c r="V23" s="288">
        <v>8</v>
      </c>
      <c r="W23" s="305" t="s">
        <v>99</v>
      </c>
      <c r="X23" s="299">
        <v>32</v>
      </c>
      <c r="Y23" s="299">
        <v>22</v>
      </c>
      <c r="Z23" s="29">
        <v>9</v>
      </c>
      <c r="AA23" s="29">
        <f t="shared" si="3"/>
        <v>32</v>
      </c>
      <c r="AC23" s="294">
        <v>20</v>
      </c>
      <c r="AD23" s="321" t="s">
        <v>157</v>
      </c>
      <c r="AE23" s="299">
        <v>26</v>
      </c>
      <c r="AF23" s="310"/>
      <c r="AH23" s="294">
        <v>20</v>
      </c>
      <c r="AI23" s="305" t="s">
        <v>98</v>
      </c>
      <c r="AJ23" s="300">
        <v>26</v>
      </c>
      <c r="AK23" s="310"/>
    </row>
    <row r="24" spans="1:37" ht="15" customHeight="1" thickBot="1">
      <c r="A24" s="288">
        <v>9</v>
      </c>
      <c r="B24" s="305" t="s">
        <v>22</v>
      </c>
      <c r="C24" s="299">
        <v>22</v>
      </c>
      <c r="D24" s="299">
        <v>30</v>
      </c>
      <c r="E24" s="295">
        <v>8</v>
      </c>
      <c r="F24" s="295">
        <f t="shared" si="1"/>
        <v>24.75</v>
      </c>
      <c r="G24" s="295">
        <f t="shared" si="2"/>
        <v>33.75</v>
      </c>
      <c r="H24" s="295"/>
      <c r="I24" s="288">
        <v>8</v>
      </c>
      <c r="J24" s="305" t="s">
        <v>148</v>
      </c>
      <c r="K24" s="299">
        <v>23</v>
      </c>
      <c r="L24" s="299">
        <v>19</v>
      </c>
      <c r="M24" s="295"/>
      <c r="N24" s="543"/>
      <c r="O24" s="295"/>
      <c r="P24" s="294">
        <v>9</v>
      </c>
      <c r="Q24" s="302" t="s">
        <v>70</v>
      </c>
      <c r="R24" s="299">
        <v>29</v>
      </c>
      <c r="S24" s="299">
        <v>49</v>
      </c>
      <c r="T24" s="295"/>
      <c r="U24" s="291"/>
      <c r="V24" s="288">
        <v>9</v>
      </c>
      <c r="W24" s="305" t="s">
        <v>459</v>
      </c>
      <c r="X24" s="299">
        <v>27</v>
      </c>
      <c r="Y24" s="299">
        <v>14</v>
      </c>
      <c r="Z24" s="29">
        <v>9</v>
      </c>
      <c r="AA24" s="29">
        <f t="shared" si="3"/>
        <v>27</v>
      </c>
      <c r="AC24" s="294">
        <v>21</v>
      </c>
      <c r="AD24" s="305" t="s">
        <v>85</v>
      </c>
      <c r="AE24" s="300">
        <v>27</v>
      </c>
      <c r="AF24" s="310" t="s">
        <v>612</v>
      </c>
      <c r="AH24" s="294">
        <v>21</v>
      </c>
      <c r="AI24" s="299" t="s">
        <v>172</v>
      </c>
      <c r="AJ24" s="299">
        <v>25</v>
      </c>
      <c r="AK24" s="311"/>
    </row>
    <row r="25" spans="1:37" ht="15" customHeight="1" thickBot="1">
      <c r="A25" s="288">
        <v>10</v>
      </c>
      <c r="B25" s="299" t="s">
        <v>61</v>
      </c>
      <c r="C25" s="299">
        <v>15</v>
      </c>
      <c r="D25" s="299">
        <v>20</v>
      </c>
      <c r="E25" s="295">
        <v>8</v>
      </c>
      <c r="F25" s="295">
        <f t="shared" si="1"/>
        <v>16.875</v>
      </c>
      <c r="G25" s="295">
        <f t="shared" si="2"/>
        <v>22.5</v>
      </c>
      <c r="H25" s="295"/>
      <c r="I25" s="288">
        <v>9</v>
      </c>
      <c r="J25" s="305" t="s">
        <v>443</v>
      </c>
      <c r="K25" s="299">
        <v>23</v>
      </c>
      <c r="L25" s="299">
        <v>15</v>
      </c>
      <c r="M25" s="291"/>
      <c r="N25" s="543"/>
      <c r="O25" s="295"/>
      <c r="P25" s="294">
        <v>10</v>
      </c>
      <c r="Q25" s="321" t="s">
        <v>157</v>
      </c>
      <c r="R25" s="299">
        <v>18</v>
      </c>
      <c r="S25" s="299">
        <v>45</v>
      </c>
      <c r="T25" s="295"/>
      <c r="U25" s="291"/>
      <c r="V25" s="288">
        <v>10</v>
      </c>
      <c r="W25" s="305" t="s">
        <v>98</v>
      </c>
      <c r="X25" s="299">
        <v>25</v>
      </c>
      <c r="Y25" s="299">
        <v>14</v>
      </c>
      <c r="Z25" s="29">
        <v>9</v>
      </c>
      <c r="AA25" s="29">
        <f t="shared" si="3"/>
        <v>25</v>
      </c>
      <c r="AC25" s="294">
        <v>22</v>
      </c>
      <c r="AD25" s="305" t="s">
        <v>71</v>
      </c>
      <c r="AE25" s="299">
        <v>25</v>
      </c>
      <c r="AF25" s="310" t="s">
        <v>613</v>
      </c>
      <c r="AH25" s="294"/>
      <c r="AI25" s="316"/>
      <c r="AJ25" s="300"/>
      <c r="AK25" s="311"/>
    </row>
    <row r="26" spans="1:37" ht="15" customHeight="1" thickBot="1">
      <c r="A26" s="288">
        <v>11</v>
      </c>
      <c r="B26" s="299" t="s">
        <v>389</v>
      </c>
      <c r="C26" s="299">
        <v>14</v>
      </c>
      <c r="D26" s="299">
        <v>21</v>
      </c>
      <c r="E26" s="295">
        <v>8</v>
      </c>
      <c r="F26" s="295">
        <f t="shared" si="1"/>
        <v>15.75</v>
      </c>
      <c r="G26" s="295">
        <f t="shared" si="2"/>
        <v>23.625</v>
      </c>
      <c r="H26" s="295"/>
      <c r="I26" s="288">
        <v>10</v>
      </c>
      <c r="J26" s="299" t="s">
        <v>459</v>
      </c>
      <c r="K26" s="299">
        <v>7</v>
      </c>
      <c r="L26" s="299">
        <v>7</v>
      </c>
      <c r="M26" s="295"/>
      <c r="N26" s="543"/>
      <c r="O26" s="295"/>
      <c r="P26" s="319"/>
      <c r="Q26" s="309"/>
      <c r="R26" s="309"/>
      <c r="S26" s="309"/>
      <c r="T26" s="295"/>
      <c r="U26" s="291"/>
      <c r="V26" s="288">
        <v>11</v>
      </c>
      <c r="W26" s="299" t="s">
        <v>172</v>
      </c>
      <c r="X26" s="299">
        <v>22</v>
      </c>
      <c r="Y26" s="299">
        <v>29</v>
      </c>
      <c r="Z26" s="29">
        <v>8</v>
      </c>
      <c r="AA26" s="29">
        <f t="shared" si="3"/>
        <v>24.75</v>
      </c>
      <c r="AC26" s="294">
        <v>23</v>
      </c>
      <c r="AD26" s="307" t="s">
        <v>22</v>
      </c>
      <c r="AE26" s="300">
        <v>23</v>
      </c>
      <c r="AH26" s="319"/>
      <c r="AI26" s="295"/>
      <c r="AJ26" s="14"/>
    </row>
    <row r="27" spans="1:37" ht="15" customHeight="1" thickTop="1" thickBot="1">
      <c r="E27" s="295"/>
      <c r="F27" s="295"/>
      <c r="G27" s="295"/>
      <c r="H27" s="295"/>
      <c r="I27" s="546"/>
      <c r="J27" s="309"/>
      <c r="K27" s="309"/>
      <c r="L27" s="309"/>
      <c r="M27" s="295"/>
      <c r="N27" s="543"/>
      <c r="O27" s="295"/>
      <c r="Q27" s="312" t="s">
        <v>614</v>
      </c>
      <c r="R27" s="312" t="s">
        <v>64</v>
      </c>
      <c r="S27" s="312" t="s">
        <v>1</v>
      </c>
      <c r="T27" s="295"/>
      <c r="U27" s="291"/>
      <c r="AC27" s="294">
        <v>24</v>
      </c>
      <c r="AD27" s="305" t="s">
        <v>224</v>
      </c>
      <c r="AE27" s="299">
        <v>22</v>
      </c>
      <c r="AH27" s="14"/>
      <c r="AI27" s="295"/>
      <c r="AJ27" s="14"/>
    </row>
    <row r="28" spans="1:37" ht="15" customHeight="1" thickTop="1" thickBot="1">
      <c r="B28" s="32" t="s">
        <v>332</v>
      </c>
      <c r="C28" s="32" t="s">
        <v>64</v>
      </c>
      <c r="D28" s="32" t="s">
        <v>1</v>
      </c>
      <c r="E28" s="295"/>
      <c r="F28" s="295"/>
      <c r="G28" s="295"/>
      <c r="H28" s="295"/>
      <c r="I28" s="295"/>
      <c r="J28" s="295"/>
      <c r="K28" s="295"/>
      <c r="L28" s="295"/>
      <c r="M28" s="295"/>
      <c r="N28" s="318"/>
      <c r="O28" s="295"/>
      <c r="P28" s="294">
        <v>1</v>
      </c>
      <c r="Q28" s="305" t="s">
        <v>85</v>
      </c>
      <c r="R28" s="299">
        <v>50</v>
      </c>
      <c r="S28" s="299">
        <v>56</v>
      </c>
      <c r="T28" s="295">
        <v>1</v>
      </c>
      <c r="U28" s="291"/>
      <c r="W28" s="29" t="s">
        <v>333</v>
      </c>
      <c r="AC28" s="294">
        <v>25</v>
      </c>
      <c r="AD28" s="305" t="s">
        <v>126</v>
      </c>
      <c r="AE28" s="300">
        <v>21</v>
      </c>
      <c r="AH28" s="14"/>
      <c r="AI28" s="295"/>
      <c r="AJ28" s="295"/>
    </row>
    <row r="29" spans="1:37" ht="15" customHeight="1" thickTop="1" thickBot="1">
      <c r="A29" s="288">
        <v>1</v>
      </c>
      <c r="B29" s="297" t="s">
        <v>31</v>
      </c>
      <c r="C29" s="290">
        <v>51</v>
      </c>
      <c r="D29" s="290">
        <v>63</v>
      </c>
      <c r="E29" s="295"/>
      <c r="F29" s="295"/>
      <c r="G29" s="295"/>
      <c r="H29" s="295"/>
      <c r="I29" s="295"/>
      <c r="J29" s="295"/>
      <c r="K29" s="295"/>
      <c r="L29" s="295"/>
      <c r="M29" s="295"/>
      <c r="N29" s="318"/>
      <c r="O29" s="295"/>
      <c r="P29" s="294">
        <v>2</v>
      </c>
      <c r="Q29" s="305" t="s">
        <v>71</v>
      </c>
      <c r="R29" s="299">
        <v>45</v>
      </c>
      <c r="S29" s="299">
        <v>50</v>
      </c>
      <c r="T29" s="295">
        <v>2</v>
      </c>
      <c r="U29" s="291"/>
      <c r="W29" s="295" t="s">
        <v>615</v>
      </c>
      <c r="X29" s="295">
        <v>9</v>
      </c>
      <c r="Y29" s="295">
        <v>3</v>
      </c>
      <c r="AB29" s="295"/>
      <c r="AC29" s="294">
        <v>26</v>
      </c>
      <c r="AD29" s="547" t="s">
        <v>343</v>
      </c>
      <c r="AE29" s="299">
        <v>20</v>
      </c>
      <c r="AH29" s="14"/>
      <c r="AI29" s="295"/>
      <c r="AJ29" s="14"/>
    </row>
    <row r="30" spans="1:37" ht="15" customHeight="1" thickBot="1">
      <c r="A30" s="288">
        <v>2</v>
      </c>
      <c r="B30" s="320" t="s">
        <v>39</v>
      </c>
      <c r="C30" s="298">
        <v>46</v>
      </c>
      <c r="D30" s="298">
        <v>73</v>
      </c>
      <c r="E30" s="295"/>
      <c r="F30" s="295"/>
      <c r="G30" s="295"/>
      <c r="H30" s="295"/>
      <c r="I30" s="295"/>
      <c r="J30" s="295"/>
      <c r="K30" s="295"/>
      <c r="L30" s="295"/>
      <c r="M30" s="295"/>
      <c r="N30" s="318"/>
      <c r="O30" s="295"/>
      <c r="P30" s="294">
        <v>3</v>
      </c>
      <c r="Q30" s="307" t="s">
        <v>22</v>
      </c>
      <c r="R30" s="299">
        <v>45</v>
      </c>
      <c r="S30" s="299">
        <v>46</v>
      </c>
      <c r="T30" s="291">
        <v>3</v>
      </c>
      <c r="U30" s="291"/>
      <c r="W30" s="295" t="s">
        <v>616</v>
      </c>
      <c r="X30" s="295">
        <v>3</v>
      </c>
      <c r="Y30" s="295">
        <v>9</v>
      </c>
      <c r="AC30" s="294">
        <v>27</v>
      </c>
      <c r="AD30" s="305" t="s">
        <v>352</v>
      </c>
      <c r="AE30" s="300">
        <v>20</v>
      </c>
      <c r="AH30" s="14"/>
      <c r="AI30" s="295"/>
      <c r="AJ30" s="14"/>
    </row>
    <row r="31" spans="1:37" ht="15" customHeight="1" thickBot="1">
      <c r="A31" s="288">
        <v>3</v>
      </c>
      <c r="B31" s="320" t="s">
        <v>54</v>
      </c>
      <c r="C31" s="298">
        <v>45</v>
      </c>
      <c r="D31" s="298">
        <v>79</v>
      </c>
      <c r="E31" s="295"/>
      <c r="F31" s="295"/>
      <c r="G31" s="295"/>
      <c r="H31" s="295"/>
      <c r="I31" s="295"/>
      <c r="J31" s="295"/>
      <c r="K31" s="295"/>
      <c r="L31" s="295"/>
      <c r="M31" s="295"/>
      <c r="N31" s="318"/>
      <c r="O31" s="295"/>
      <c r="P31" s="294">
        <v>4</v>
      </c>
      <c r="Q31" s="305" t="s">
        <v>224</v>
      </c>
      <c r="R31" s="299">
        <v>41</v>
      </c>
      <c r="S31" s="299">
        <v>50</v>
      </c>
      <c r="T31" s="291">
        <v>4</v>
      </c>
      <c r="U31" s="291"/>
      <c r="V31" s="295"/>
      <c r="W31" s="295"/>
      <c r="X31" s="295"/>
      <c r="Y31" s="295"/>
      <c r="AC31" s="294">
        <v>28</v>
      </c>
      <c r="AD31" s="305" t="s">
        <v>61</v>
      </c>
      <c r="AE31" s="299">
        <v>20</v>
      </c>
      <c r="AH31" s="14"/>
      <c r="AI31" s="295"/>
      <c r="AJ31" s="14"/>
    </row>
    <row r="32" spans="1:37" ht="15" customHeight="1" thickBot="1">
      <c r="A32" s="288">
        <v>4</v>
      </c>
      <c r="B32" s="320" t="s">
        <v>111</v>
      </c>
      <c r="C32" s="298">
        <v>43</v>
      </c>
      <c r="D32" s="298">
        <v>71</v>
      </c>
      <c r="E32" s="291"/>
      <c r="F32" s="291"/>
      <c r="G32" s="291"/>
      <c r="H32" s="291"/>
      <c r="I32" s="295"/>
      <c r="J32" s="295"/>
      <c r="K32" s="295"/>
      <c r="L32" s="295"/>
      <c r="M32" s="14"/>
      <c r="N32" s="52"/>
      <c r="O32" s="14"/>
      <c r="P32" s="294">
        <v>5</v>
      </c>
      <c r="Q32" s="305" t="s">
        <v>126</v>
      </c>
      <c r="R32" s="299">
        <v>41</v>
      </c>
      <c r="S32" s="299">
        <v>57</v>
      </c>
      <c r="T32" s="322"/>
      <c r="U32" s="291"/>
      <c r="V32" s="295"/>
      <c r="W32" s="29" t="s">
        <v>617</v>
      </c>
      <c r="X32" s="29">
        <v>8</v>
      </c>
      <c r="Y32" s="29">
        <v>10</v>
      </c>
      <c r="AC32" s="294">
        <v>29</v>
      </c>
      <c r="AD32" s="299" t="s">
        <v>389</v>
      </c>
      <c r="AE32" s="300">
        <v>20</v>
      </c>
      <c r="AH32" s="14"/>
      <c r="AI32" s="295"/>
      <c r="AJ32" s="295"/>
    </row>
    <row r="33" spans="1:36" ht="16" thickBot="1">
      <c r="A33" s="288">
        <v>5</v>
      </c>
      <c r="B33" s="548" t="s">
        <v>157</v>
      </c>
      <c r="C33" s="314">
        <v>41</v>
      </c>
      <c r="D33" s="314">
        <v>72</v>
      </c>
      <c r="E33" s="291"/>
      <c r="F33" s="291"/>
      <c r="G33" s="291"/>
      <c r="H33" s="291"/>
      <c r="I33" s="295"/>
      <c r="J33" s="295"/>
      <c r="K33" s="295"/>
      <c r="L33" s="295"/>
      <c r="M33" s="14"/>
      <c r="N33" s="52"/>
      <c r="O33" s="14"/>
      <c r="P33" s="294">
        <v>6</v>
      </c>
      <c r="Q33" s="547" t="s">
        <v>343</v>
      </c>
      <c r="R33" s="299">
        <v>37</v>
      </c>
      <c r="S33" s="299">
        <v>45</v>
      </c>
      <c r="T33" s="291"/>
      <c r="U33" s="291"/>
      <c r="V33" s="295"/>
      <c r="W33" s="29" t="s">
        <v>618</v>
      </c>
      <c r="X33" s="29">
        <v>10</v>
      </c>
      <c r="Y33" s="29">
        <v>8</v>
      </c>
      <c r="AC33" s="294">
        <v>30</v>
      </c>
      <c r="AD33" s="549" t="s">
        <v>353</v>
      </c>
      <c r="AE33" s="299">
        <v>20</v>
      </c>
      <c r="AH33" s="14"/>
      <c r="AI33" s="295"/>
      <c r="AJ33" s="14"/>
    </row>
    <row r="34" spans="1:36" ht="16" thickBot="1">
      <c r="A34" s="288">
        <v>6</v>
      </c>
      <c r="B34" s="548" t="s">
        <v>9</v>
      </c>
      <c r="C34" s="314">
        <v>38</v>
      </c>
      <c r="D34" s="314">
        <v>76</v>
      </c>
      <c r="I34" s="295"/>
      <c r="J34" s="295"/>
      <c r="K34" s="295"/>
      <c r="L34" s="295"/>
      <c r="M34" s="14"/>
      <c r="N34" s="52"/>
      <c r="O34" s="14"/>
      <c r="P34" s="294">
        <v>7</v>
      </c>
      <c r="Q34" s="305" t="s">
        <v>352</v>
      </c>
      <c r="R34" s="299">
        <v>36</v>
      </c>
      <c r="S34" s="299">
        <v>32</v>
      </c>
      <c r="U34" s="291"/>
      <c r="V34" s="295"/>
      <c r="W34" s="295"/>
      <c r="X34" s="295"/>
      <c r="Y34" s="295"/>
    </row>
    <row r="35" spans="1:36" ht="16" thickBot="1">
      <c r="A35" s="288">
        <v>7</v>
      </c>
      <c r="B35" s="550" t="s">
        <v>100</v>
      </c>
      <c r="C35" s="314">
        <v>36</v>
      </c>
      <c r="D35" s="314">
        <v>75</v>
      </c>
      <c r="I35" s="14"/>
      <c r="J35" s="14"/>
      <c r="K35" s="14"/>
      <c r="L35" s="14"/>
      <c r="M35" s="14"/>
      <c r="N35" s="52"/>
      <c r="O35" s="14"/>
      <c r="P35" s="294">
        <v>8</v>
      </c>
      <c r="Q35" s="305" t="s">
        <v>61</v>
      </c>
      <c r="R35" s="299">
        <v>31</v>
      </c>
      <c r="S35" s="299">
        <v>37</v>
      </c>
      <c r="T35" s="291"/>
      <c r="U35" s="291"/>
      <c r="V35" s="295"/>
      <c r="W35" s="29" t="s">
        <v>619</v>
      </c>
    </row>
    <row r="36" spans="1:36" ht="16" thickBot="1">
      <c r="A36" s="288">
        <v>8</v>
      </c>
      <c r="B36" s="547" t="s">
        <v>343</v>
      </c>
      <c r="C36" s="303">
        <v>26</v>
      </c>
      <c r="D36" s="303">
        <v>56</v>
      </c>
      <c r="P36" s="294">
        <v>9</v>
      </c>
      <c r="Q36" s="299" t="s">
        <v>389</v>
      </c>
      <c r="R36" s="299">
        <v>25</v>
      </c>
      <c r="S36" s="299">
        <v>30</v>
      </c>
      <c r="V36" s="295"/>
      <c r="W36" s="295" t="s">
        <v>620</v>
      </c>
      <c r="X36" s="295">
        <v>10</v>
      </c>
      <c r="Y36" s="295">
        <v>8</v>
      </c>
    </row>
    <row r="37" spans="1:36" ht="16" thickBot="1">
      <c r="A37" s="288">
        <v>9</v>
      </c>
      <c r="B37" s="305" t="s">
        <v>126</v>
      </c>
      <c r="C37" s="299">
        <v>25</v>
      </c>
      <c r="D37" s="299">
        <v>55</v>
      </c>
      <c r="P37" s="294">
        <v>10</v>
      </c>
      <c r="Q37" s="549" t="s">
        <v>353</v>
      </c>
      <c r="R37" s="299">
        <v>9</v>
      </c>
      <c r="S37" s="299">
        <v>20</v>
      </c>
      <c r="V37" s="295"/>
      <c r="W37" s="295" t="s">
        <v>621</v>
      </c>
      <c r="X37" s="295">
        <v>9</v>
      </c>
      <c r="Y37" s="295">
        <v>5</v>
      </c>
    </row>
    <row r="38" spans="1:36" ht="16" thickBot="1">
      <c r="A38" s="288">
        <v>10</v>
      </c>
      <c r="B38" s="549" t="s">
        <v>353</v>
      </c>
      <c r="C38" s="299">
        <v>8</v>
      </c>
      <c r="D38" s="299">
        <v>24</v>
      </c>
      <c r="V38" s="295"/>
    </row>
    <row r="39" spans="1:36">
      <c r="B39" s="551"/>
      <c r="V39" s="295"/>
      <c r="W39" s="29" t="s">
        <v>622</v>
      </c>
      <c r="X39" s="29">
        <v>10</v>
      </c>
      <c r="Y39" s="29">
        <v>2</v>
      </c>
    </row>
    <row r="40" spans="1:36">
      <c r="B40" s="8"/>
    </row>
    <row r="41" spans="1:36">
      <c r="B41" s="8"/>
    </row>
    <row r="42" spans="1:36">
      <c r="B42" s="8"/>
    </row>
    <row r="43" spans="1:36">
      <c r="A43" s="295"/>
      <c r="B43" s="8"/>
      <c r="C43" s="295"/>
      <c r="D43" s="295"/>
    </row>
    <row r="44" spans="1:36">
      <c r="A44" s="295"/>
      <c r="B44" s="8"/>
      <c r="C44" s="295"/>
      <c r="D44" s="295"/>
    </row>
    <row r="45" spans="1:36">
      <c r="B45" s="8"/>
      <c r="O45" s="14"/>
      <c r="P45" s="14"/>
      <c r="Q45" s="14"/>
      <c r="R45" s="14"/>
      <c r="S45" s="14"/>
      <c r="T45" s="14"/>
    </row>
    <row r="46" spans="1:36">
      <c r="B46" s="8"/>
      <c r="O46" s="14"/>
      <c r="P46" s="14"/>
      <c r="Q46" s="295"/>
      <c r="R46" s="295"/>
      <c r="S46" s="295"/>
      <c r="T46" s="14"/>
    </row>
    <row r="47" spans="1:36">
      <c r="B47" s="8"/>
      <c r="O47" s="14"/>
      <c r="P47" s="14"/>
      <c r="Q47" s="295"/>
      <c r="R47" s="295"/>
      <c r="S47" s="295"/>
      <c r="T47" s="14"/>
    </row>
    <row r="48" spans="1:36">
      <c r="B48" s="8"/>
      <c r="P48" s="14"/>
      <c r="Q48" s="295"/>
      <c r="R48" s="295"/>
      <c r="S48" s="295"/>
    </row>
    <row r="49" spans="2:25">
      <c r="B49" s="8"/>
      <c r="P49" s="14"/>
      <c r="Q49" s="295"/>
      <c r="R49" s="295"/>
      <c r="S49" s="295"/>
    </row>
    <row r="50" spans="2:25">
      <c r="B50" s="39"/>
    </row>
    <row r="51" spans="2:25">
      <c r="B51" s="39"/>
    </row>
    <row r="52" spans="2:25">
      <c r="B52" s="39"/>
    </row>
    <row r="53" spans="2:25">
      <c r="B53" s="39"/>
      <c r="W53" s="295"/>
      <c r="X53" s="295"/>
      <c r="Y53" s="295"/>
    </row>
    <row r="54" spans="2:25">
      <c r="B54" s="39"/>
    </row>
    <row r="55" spans="2:25">
      <c r="B55" s="39"/>
    </row>
    <row r="56" spans="2:25">
      <c r="B56" s="39"/>
    </row>
    <row r="57" spans="2:25">
      <c r="B57" s="39"/>
    </row>
    <row r="58" spans="2:25">
      <c r="B58" s="39"/>
    </row>
    <row r="59" spans="2:25">
      <c r="B59" s="39"/>
    </row>
    <row r="60" spans="2:25">
      <c r="B60" s="39"/>
    </row>
    <row r="61" spans="2:25">
      <c r="B61" s="295"/>
    </row>
    <row r="62" spans="2:25">
      <c r="B62" s="295"/>
    </row>
    <row r="63" spans="2:25">
      <c r="B63" s="295"/>
    </row>
    <row r="64" spans="2:25">
      <c r="B64" s="295"/>
    </row>
    <row r="65" spans="2:2" s="29" customFormat="1">
      <c r="B65" s="295"/>
    </row>
    <row r="66" spans="2:2" s="29" customFormat="1">
      <c r="B66" s="295"/>
    </row>
    <row r="67" spans="2:2" s="29" customFormat="1">
      <c r="B67" s="295"/>
    </row>
    <row r="68" spans="2:2" s="29" customFormat="1">
      <c r="B68" s="295"/>
    </row>
    <row r="69" spans="2:2" s="29" customFormat="1">
      <c r="B69" s="295"/>
    </row>
    <row r="70" spans="2:2" s="29" customFormat="1">
      <c r="B70" s="295"/>
    </row>
    <row r="71" spans="2:2" s="29" customFormat="1">
      <c r="B71" s="295"/>
    </row>
    <row r="72" spans="2:2" s="29" customFormat="1">
      <c r="B72" s="551"/>
    </row>
  </sheetData>
  <sortState ref="G4:I13">
    <sortCondition ref="G3"/>
  </sortState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65"/>
  <sheetViews>
    <sheetView zoomScale="80" zoomScaleNormal="80" zoomScalePageLayoutView="80" workbookViewId="0">
      <selection activeCell="K27" sqref="K27"/>
    </sheetView>
  </sheetViews>
  <sheetFormatPr baseColWidth="10" defaultColWidth="8.83203125" defaultRowHeight="15" x14ac:dyDescent="0"/>
  <cols>
    <col min="1" max="1" width="17.1640625" bestFit="1" customWidth="1"/>
    <col min="2" max="2" width="7.5" customWidth="1"/>
    <col min="3" max="3" width="5.5" customWidth="1"/>
    <col min="4" max="4" width="7.83203125" customWidth="1"/>
    <col min="5" max="5" width="6.83203125" customWidth="1"/>
    <col min="6" max="6" width="9" customWidth="1"/>
    <col min="7" max="7" width="18.5" customWidth="1"/>
    <col min="11" max="11" width="6.83203125" customWidth="1"/>
    <col min="12" max="12" width="8" customWidth="1"/>
    <col min="13" max="13" width="18.83203125" customWidth="1"/>
    <col min="14" max="14" width="12.5" customWidth="1"/>
    <col min="16" max="16" width="4.1640625" customWidth="1"/>
    <col min="17" max="17" width="15.1640625" customWidth="1"/>
    <col min="18" max="18" width="11" customWidth="1"/>
    <col min="20" max="20" width="18.6640625" bestFit="1" customWidth="1"/>
  </cols>
  <sheetData>
    <row r="2" spans="1:15">
      <c r="D2" s="324" t="s">
        <v>623</v>
      </c>
      <c r="E2" s="324"/>
      <c r="F2" s="324"/>
    </row>
    <row r="3" spans="1:15" ht="16" thickBot="1">
      <c r="A3" s="1" t="s">
        <v>276</v>
      </c>
      <c r="G3" s="1" t="s">
        <v>334</v>
      </c>
    </row>
    <row r="4" spans="1:15" ht="16" thickBot="1">
      <c r="B4" t="s">
        <v>624</v>
      </c>
      <c r="D4" t="s">
        <v>625</v>
      </c>
      <c r="G4" s="276" t="s">
        <v>626</v>
      </c>
      <c r="H4" s="276"/>
      <c r="I4" s="276"/>
      <c r="J4" s="276"/>
      <c r="L4" s="29"/>
      <c r="M4" s="323" t="s">
        <v>326</v>
      </c>
      <c r="N4" s="294" t="s">
        <v>37</v>
      </c>
      <c r="O4" s="29"/>
    </row>
    <row r="5" spans="1:15" ht="16" thickBot="1">
      <c r="A5" s="552" t="s">
        <v>626</v>
      </c>
      <c r="B5" s="552" t="s">
        <v>0</v>
      </c>
      <c r="C5" s="552" t="s">
        <v>65</v>
      </c>
      <c r="D5" s="552" t="s">
        <v>0</v>
      </c>
      <c r="E5" s="552" t="s">
        <v>65</v>
      </c>
      <c r="F5" s="552"/>
      <c r="G5" s="553" t="s">
        <v>627</v>
      </c>
      <c r="H5" s="553">
        <v>3</v>
      </c>
      <c r="I5" s="150">
        <v>47</v>
      </c>
      <c r="J5" s="150">
        <v>112</v>
      </c>
      <c r="L5" s="294">
        <v>1</v>
      </c>
      <c r="M5" s="325" t="s">
        <v>103</v>
      </c>
      <c r="N5" s="326">
        <v>50</v>
      </c>
      <c r="O5" s="29"/>
    </row>
    <row r="6" spans="1:15" ht="16" thickBot="1">
      <c r="A6" s="150" t="s">
        <v>628</v>
      </c>
      <c r="B6" s="150">
        <v>61</v>
      </c>
      <c r="C6" s="150">
        <v>95</v>
      </c>
      <c r="D6">
        <f t="shared" ref="D6:E15" si="0">ROUND(B6/9*10,2)</f>
        <v>67.78</v>
      </c>
      <c r="E6">
        <f t="shared" si="0"/>
        <v>105.56</v>
      </c>
      <c r="G6" s="554" t="s">
        <v>629</v>
      </c>
      <c r="H6" s="554">
        <v>4</v>
      </c>
      <c r="I6" s="150">
        <v>47</v>
      </c>
      <c r="J6" s="150">
        <v>126</v>
      </c>
      <c r="L6" s="294">
        <f>L5+1</f>
        <v>2</v>
      </c>
      <c r="M6" s="327" t="s">
        <v>31</v>
      </c>
      <c r="N6" s="30">
        <v>47</v>
      </c>
      <c r="O6" s="29"/>
    </row>
    <row r="7" spans="1:15" ht="16" thickBot="1">
      <c r="A7" s="150" t="s">
        <v>630</v>
      </c>
      <c r="B7" s="150">
        <v>53</v>
      </c>
      <c r="C7" s="150">
        <v>80</v>
      </c>
      <c r="D7">
        <f t="shared" si="0"/>
        <v>58.89</v>
      </c>
      <c r="E7">
        <f t="shared" si="0"/>
        <v>88.89</v>
      </c>
      <c r="G7" s="554" t="s">
        <v>631</v>
      </c>
      <c r="H7" s="554">
        <v>1</v>
      </c>
      <c r="I7" s="150">
        <v>43</v>
      </c>
      <c r="J7" s="150">
        <v>117</v>
      </c>
      <c r="L7" s="294">
        <f t="shared" ref="L7:L57" si="1">L6+1</f>
        <v>3</v>
      </c>
      <c r="M7" s="328" t="s">
        <v>106</v>
      </c>
      <c r="N7" s="30">
        <v>45</v>
      </c>
      <c r="O7" s="29"/>
    </row>
    <row r="8" spans="1:15" ht="16" thickBot="1">
      <c r="A8" s="150" t="s">
        <v>632</v>
      </c>
      <c r="B8" s="150">
        <v>47</v>
      </c>
      <c r="C8" s="150">
        <v>71</v>
      </c>
      <c r="D8">
        <f t="shared" si="0"/>
        <v>52.22</v>
      </c>
      <c r="E8">
        <f t="shared" si="0"/>
        <v>78.89</v>
      </c>
      <c r="G8" s="553" t="s">
        <v>633</v>
      </c>
      <c r="H8" s="553">
        <v>2</v>
      </c>
      <c r="I8" s="150">
        <v>42</v>
      </c>
      <c r="J8" s="150">
        <v>78</v>
      </c>
      <c r="L8" s="294">
        <f t="shared" si="1"/>
        <v>4</v>
      </c>
      <c r="M8" s="328" t="s">
        <v>2</v>
      </c>
      <c r="N8" s="30">
        <v>43</v>
      </c>
      <c r="O8" s="29"/>
    </row>
    <row r="9" spans="1:15" ht="16" thickBot="1">
      <c r="A9" s="150" t="s">
        <v>634</v>
      </c>
      <c r="B9" s="150">
        <v>39</v>
      </c>
      <c r="C9" s="150">
        <v>69</v>
      </c>
      <c r="D9">
        <f t="shared" si="0"/>
        <v>43.33</v>
      </c>
      <c r="E9">
        <f t="shared" si="0"/>
        <v>76.67</v>
      </c>
      <c r="G9" s="150" t="s">
        <v>635</v>
      </c>
      <c r="H9" s="150"/>
      <c r="I9" s="150">
        <v>39</v>
      </c>
      <c r="J9" s="150">
        <v>121</v>
      </c>
      <c r="L9" s="294">
        <f t="shared" si="1"/>
        <v>5</v>
      </c>
      <c r="M9" s="327" t="s">
        <v>104</v>
      </c>
      <c r="N9" s="30">
        <v>41</v>
      </c>
      <c r="O9" s="29"/>
    </row>
    <row r="10" spans="1:15" ht="16" thickBot="1">
      <c r="A10" s="150" t="s">
        <v>636</v>
      </c>
      <c r="B10" s="150">
        <v>36</v>
      </c>
      <c r="C10" s="150">
        <v>71</v>
      </c>
      <c r="D10">
        <f t="shared" si="0"/>
        <v>40</v>
      </c>
      <c r="E10">
        <f t="shared" si="0"/>
        <v>78.89</v>
      </c>
      <c r="G10" s="150" t="s">
        <v>628</v>
      </c>
      <c r="H10" s="150"/>
      <c r="I10" s="150">
        <v>39</v>
      </c>
      <c r="J10" s="150">
        <v>124</v>
      </c>
      <c r="L10" s="294">
        <f t="shared" si="1"/>
        <v>6</v>
      </c>
      <c r="M10" s="327" t="s">
        <v>7</v>
      </c>
      <c r="N10" s="30">
        <v>40</v>
      </c>
      <c r="O10" s="29"/>
    </row>
    <row r="11" spans="1:15" ht="16" thickBot="1">
      <c r="A11" s="150" t="s">
        <v>637</v>
      </c>
      <c r="B11" s="150">
        <v>33</v>
      </c>
      <c r="C11" s="150">
        <v>58</v>
      </c>
      <c r="D11">
        <f t="shared" si="0"/>
        <v>36.67</v>
      </c>
      <c r="E11">
        <f t="shared" si="0"/>
        <v>64.44</v>
      </c>
      <c r="G11" s="150" t="s">
        <v>638</v>
      </c>
      <c r="H11" s="150"/>
      <c r="I11" s="150">
        <v>39</v>
      </c>
      <c r="J11" s="150">
        <v>107</v>
      </c>
      <c r="L11" s="294">
        <f t="shared" si="1"/>
        <v>7</v>
      </c>
      <c r="M11" s="327" t="s">
        <v>111</v>
      </c>
      <c r="N11" s="30">
        <v>39</v>
      </c>
      <c r="O11" s="29"/>
    </row>
    <row r="12" spans="1:15" ht="16" thickBot="1">
      <c r="A12" s="150" t="s">
        <v>639</v>
      </c>
      <c r="B12" s="150">
        <v>28</v>
      </c>
      <c r="C12" s="150">
        <v>72</v>
      </c>
      <c r="D12">
        <f t="shared" si="0"/>
        <v>31.11</v>
      </c>
      <c r="E12">
        <f t="shared" si="0"/>
        <v>80</v>
      </c>
      <c r="G12" s="150" t="s">
        <v>630</v>
      </c>
      <c r="H12" s="150"/>
      <c r="I12" s="150">
        <v>39</v>
      </c>
      <c r="J12" s="150">
        <v>88</v>
      </c>
      <c r="L12" s="294">
        <f t="shared" si="1"/>
        <v>8</v>
      </c>
      <c r="M12" s="327" t="s">
        <v>251</v>
      </c>
      <c r="N12" s="30">
        <v>38</v>
      </c>
      <c r="O12" s="29"/>
    </row>
    <row r="13" spans="1:15" ht="16" thickBot="1">
      <c r="A13" s="150" t="s">
        <v>640</v>
      </c>
      <c r="B13" s="150">
        <v>23</v>
      </c>
      <c r="C13" s="150">
        <v>41</v>
      </c>
      <c r="D13">
        <f t="shared" si="0"/>
        <v>25.56</v>
      </c>
      <c r="E13">
        <f t="shared" si="0"/>
        <v>45.56</v>
      </c>
      <c r="G13" s="150" t="s">
        <v>641</v>
      </c>
      <c r="H13" s="150"/>
      <c r="I13" s="150">
        <v>37</v>
      </c>
      <c r="J13" s="150">
        <v>111</v>
      </c>
      <c r="L13" s="294">
        <f t="shared" si="1"/>
        <v>9</v>
      </c>
      <c r="M13" s="327" t="s">
        <v>5</v>
      </c>
      <c r="N13" s="30">
        <v>37</v>
      </c>
      <c r="O13" s="29"/>
    </row>
    <row r="14" spans="1:15" ht="16" thickBot="1">
      <c r="A14" s="150" t="s">
        <v>642</v>
      </c>
      <c r="B14" s="150">
        <v>20</v>
      </c>
      <c r="C14" s="150">
        <v>26</v>
      </c>
      <c r="D14">
        <f t="shared" si="0"/>
        <v>22.22</v>
      </c>
      <c r="E14">
        <f t="shared" si="0"/>
        <v>28.89</v>
      </c>
      <c r="G14" s="150" t="s">
        <v>643</v>
      </c>
      <c r="H14" s="150"/>
      <c r="I14" s="150">
        <v>37</v>
      </c>
      <c r="J14" s="150">
        <v>92</v>
      </c>
      <c r="L14" s="294">
        <f t="shared" si="1"/>
        <v>10</v>
      </c>
      <c r="M14" s="327" t="s">
        <v>4</v>
      </c>
      <c r="N14" s="30">
        <v>36</v>
      </c>
      <c r="O14" s="29"/>
    </row>
    <row r="15" spans="1:15" ht="16" thickBot="1">
      <c r="A15" s="150" t="s">
        <v>644</v>
      </c>
      <c r="B15" s="150">
        <v>20</v>
      </c>
      <c r="C15" s="150">
        <v>44</v>
      </c>
      <c r="D15">
        <f t="shared" si="0"/>
        <v>22.22</v>
      </c>
      <c r="E15">
        <f t="shared" si="0"/>
        <v>48.89</v>
      </c>
      <c r="G15" s="150" t="s">
        <v>645</v>
      </c>
      <c r="H15" s="150"/>
      <c r="I15" s="150">
        <v>30</v>
      </c>
      <c r="J15" s="150">
        <v>88</v>
      </c>
      <c r="L15" s="294">
        <f t="shared" si="1"/>
        <v>11</v>
      </c>
      <c r="M15" s="327" t="s">
        <v>337</v>
      </c>
      <c r="N15" s="30">
        <v>35</v>
      </c>
      <c r="O15" s="29"/>
    </row>
    <row r="16" spans="1:15" ht="16" thickBot="1">
      <c r="A16" s="150"/>
      <c r="B16" s="150"/>
      <c r="C16" s="150"/>
      <c r="L16" s="294">
        <f t="shared" si="1"/>
        <v>12</v>
      </c>
      <c r="M16" s="309" t="s">
        <v>54</v>
      </c>
      <c r="N16" s="30">
        <v>36</v>
      </c>
      <c r="O16" s="29" t="s">
        <v>72</v>
      </c>
    </row>
    <row r="17" spans="1:15" ht="16" thickBot="1">
      <c r="A17" s="552" t="s">
        <v>646</v>
      </c>
      <c r="B17" s="552" t="s">
        <v>0</v>
      </c>
      <c r="C17" s="552" t="s">
        <v>65</v>
      </c>
      <c r="G17" s="276" t="s">
        <v>646</v>
      </c>
      <c r="H17" s="276"/>
      <c r="I17" s="276" t="s">
        <v>0</v>
      </c>
      <c r="J17" s="276" t="s">
        <v>1</v>
      </c>
      <c r="L17" s="294">
        <f t="shared" si="1"/>
        <v>13</v>
      </c>
      <c r="M17" s="329" t="s">
        <v>39</v>
      </c>
      <c r="N17" s="30">
        <v>34</v>
      </c>
      <c r="O17" s="29" t="s">
        <v>73</v>
      </c>
    </row>
    <row r="18" spans="1:15" ht="16" thickBot="1">
      <c r="A18" s="150" t="s">
        <v>633</v>
      </c>
      <c r="B18" s="150">
        <v>73</v>
      </c>
      <c r="C18" s="150">
        <v>85</v>
      </c>
      <c r="G18" s="553" t="s">
        <v>647</v>
      </c>
      <c r="H18" s="553">
        <v>1</v>
      </c>
      <c r="I18">
        <v>58</v>
      </c>
      <c r="J18">
        <v>86</v>
      </c>
      <c r="L18" s="294">
        <f t="shared" si="1"/>
        <v>14</v>
      </c>
      <c r="M18" s="330" t="s">
        <v>3</v>
      </c>
      <c r="N18" s="30">
        <v>32</v>
      </c>
      <c r="O18" s="29"/>
    </row>
    <row r="19" spans="1:15" ht="16" thickBot="1">
      <c r="A19" s="150" t="s">
        <v>627</v>
      </c>
      <c r="B19" s="150">
        <v>57</v>
      </c>
      <c r="C19" s="150">
        <v>87</v>
      </c>
      <c r="G19" s="554" t="s">
        <v>648</v>
      </c>
      <c r="H19" s="554">
        <v>3</v>
      </c>
      <c r="I19" s="150">
        <v>56</v>
      </c>
      <c r="J19" s="150">
        <v>64</v>
      </c>
      <c r="L19" s="294">
        <f t="shared" si="1"/>
        <v>15</v>
      </c>
      <c r="M19" s="327" t="s">
        <v>71</v>
      </c>
      <c r="N19" s="30">
        <v>31</v>
      </c>
      <c r="O19" s="29"/>
    </row>
    <row r="20" spans="1:15" ht="16" thickBot="1">
      <c r="A20" s="150" t="s">
        <v>638</v>
      </c>
      <c r="B20" s="150">
        <v>56</v>
      </c>
      <c r="C20" s="150">
        <v>69</v>
      </c>
      <c r="G20" s="554" t="s">
        <v>649</v>
      </c>
      <c r="H20" s="554">
        <v>2</v>
      </c>
      <c r="I20">
        <v>46</v>
      </c>
      <c r="J20">
        <v>75</v>
      </c>
      <c r="L20" s="294">
        <f t="shared" si="1"/>
        <v>16</v>
      </c>
      <c r="M20" s="327" t="s">
        <v>109</v>
      </c>
      <c r="N20" s="30">
        <v>30</v>
      </c>
      <c r="O20" s="29"/>
    </row>
    <row r="21" spans="1:15" ht="16" thickBot="1">
      <c r="A21" s="150" t="s">
        <v>650</v>
      </c>
      <c r="B21" s="150">
        <v>47</v>
      </c>
      <c r="C21" s="150">
        <v>57</v>
      </c>
      <c r="G21" s="553" t="s">
        <v>650</v>
      </c>
      <c r="H21" s="553">
        <v>4</v>
      </c>
      <c r="I21" s="150">
        <v>42</v>
      </c>
      <c r="J21" s="150">
        <v>79</v>
      </c>
      <c r="L21" s="294">
        <f t="shared" si="1"/>
        <v>17</v>
      </c>
      <c r="M21" s="327" t="s">
        <v>92</v>
      </c>
      <c r="N21" s="30">
        <v>29</v>
      </c>
      <c r="O21" s="29"/>
    </row>
    <row r="22" spans="1:15" ht="16" thickBot="1">
      <c r="A22" s="150" t="s">
        <v>651</v>
      </c>
      <c r="B22" s="150">
        <v>45</v>
      </c>
      <c r="C22" s="150">
        <v>62</v>
      </c>
      <c r="G22" s="150" t="s">
        <v>652</v>
      </c>
      <c r="H22" s="150"/>
      <c r="I22" s="150">
        <v>42</v>
      </c>
      <c r="J22" s="150">
        <v>78</v>
      </c>
      <c r="L22" s="294">
        <f t="shared" si="1"/>
        <v>18</v>
      </c>
      <c r="M22" s="327" t="s">
        <v>101</v>
      </c>
      <c r="N22" s="30">
        <v>28</v>
      </c>
      <c r="O22" s="29"/>
    </row>
    <row r="23" spans="1:15" ht="16" thickBot="1">
      <c r="A23" s="150" t="s">
        <v>653</v>
      </c>
      <c r="B23" s="150">
        <v>38</v>
      </c>
      <c r="C23" s="150">
        <v>40</v>
      </c>
      <c r="G23" s="150" t="s">
        <v>654</v>
      </c>
      <c r="H23" s="150"/>
      <c r="I23" s="150">
        <v>37</v>
      </c>
      <c r="J23" s="150">
        <v>59</v>
      </c>
      <c r="L23" s="294">
        <f t="shared" si="1"/>
        <v>19</v>
      </c>
      <c r="M23" s="327" t="s">
        <v>9</v>
      </c>
      <c r="N23" s="30">
        <v>27</v>
      </c>
      <c r="O23" s="29"/>
    </row>
    <row r="24" spans="1:15" ht="16" thickBot="1">
      <c r="A24" s="150" t="s">
        <v>655</v>
      </c>
      <c r="B24" s="150">
        <v>34</v>
      </c>
      <c r="C24" s="150">
        <v>49</v>
      </c>
      <c r="G24" s="150" t="s">
        <v>656</v>
      </c>
      <c r="H24" s="150"/>
      <c r="I24" s="150">
        <v>37</v>
      </c>
      <c r="J24" s="150">
        <v>53</v>
      </c>
      <c r="L24" s="294">
        <f t="shared" si="1"/>
        <v>20</v>
      </c>
      <c r="M24" s="327" t="s">
        <v>107</v>
      </c>
      <c r="N24" s="30">
        <v>26</v>
      </c>
      <c r="O24" s="29"/>
    </row>
    <row r="25" spans="1:15" ht="16" thickBot="1">
      <c r="A25" s="150" t="s">
        <v>657</v>
      </c>
      <c r="B25" s="150">
        <v>30</v>
      </c>
      <c r="C25" s="150">
        <v>33</v>
      </c>
      <c r="G25" s="150" t="s">
        <v>658</v>
      </c>
      <c r="H25" s="150"/>
      <c r="I25" s="150">
        <v>36</v>
      </c>
      <c r="J25" s="150">
        <v>54</v>
      </c>
      <c r="L25" s="294">
        <f t="shared" si="1"/>
        <v>21</v>
      </c>
      <c r="M25" s="327" t="s">
        <v>74</v>
      </c>
      <c r="N25" s="30">
        <v>25</v>
      </c>
      <c r="O25" s="29"/>
    </row>
    <row r="26" spans="1:15" ht="16" thickBot="1">
      <c r="A26" s="150" t="s">
        <v>659</v>
      </c>
      <c r="B26" s="150">
        <v>28</v>
      </c>
      <c r="C26" s="150">
        <v>42</v>
      </c>
      <c r="G26" s="150" t="s">
        <v>632</v>
      </c>
      <c r="H26" s="150"/>
      <c r="I26">
        <v>35</v>
      </c>
      <c r="J26">
        <v>72</v>
      </c>
      <c r="L26" s="294">
        <f t="shared" si="1"/>
        <v>22</v>
      </c>
      <c r="M26" s="327" t="s">
        <v>100</v>
      </c>
      <c r="N26" s="30">
        <v>24</v>
      </c>
      <c r="O26" s="29"/>
    </row>
    <row r="27" spans="1:15" ht="16" thickBot="1">
      <c r="A27" s="150" t="s">
        <v>660</v>
      </c>
      <c r="B27" s="150">
        <v>15</v>
      </c>
      <c r="C27" s="150">
        <v>12</v>
      </c>
      <c r="G27" s="150" t="s">
        <v>661</v>
      </c>
      <c r="H27" s="150"/>
      <c r="I27" s="150">
        <v>26</v>
      </c>
      <c r="J27">
        <v>59</v>
      </c>
      <c r="L27" s="294">
        <f t="shared" si="1"/>
        <v>23</v>
      </c>
      <c r="M27" s="327" t="s">
        <v>55</v>
      </c>
      <c r="N27" s="30">
        <v>25</v>
      </c>
      <c r="O27" s="29" t="s">
        <v>72</v>
      </c>
    </row>
    <row r="28" spans="1:15" ht="16" thickBot="1">
      <c r="A28" s="150" t="s">
        <v>662</v>
      </c>
      <c r="B28" s="150">
        <v>13</v>
      </c>
      <c r="C28" s="150">
        <v>22</v>
      </c>
      <c r="G28" s="150" t="s">
        <v>651</v>
      </c>
      <c r="H28" s="150"/>
      <c r="I28" s="150">
        <v>24</v>
      </c>
      <c r="J28" s="150">
        <v>53</v>
      </c>
      <c r="L28" s="294">
        <f t="shared" si="1"/>
        <v>24</v>
      </c>
      <c r="M28" s="327" t="s">
        <v>118</v>
      </c>
      <c r="N28" s="30">
        <v>23</v>
      </c>
      <c r="O28" s="29" t="s">
        <v>73</v>
      </c>
    </row>
    <row r="29" spans="1:15" ht="16" thickBot="1">
      <c r="L29" s="294">
        <f t="shared" si="1"/>
        <v>25</v>
      </c>
      <c r="M29" s="327" t="s">
        <v>363</v>
      </c>
      <c r="N29" s="30">
        <v>21</v>
      </c>
      <c r="O29" s="29"/>
    </row>
    <row r="30" spans="1:15" ht="16" thickBot="1">
      <c r="A30" s="552" t="s">
        <v>663</v>
      </c>
      <c r="B30" s="552" t="s">
        <v>0</v>
      </c>
      <c r="C30" s="552" t="s">
        <v>65</v>
      </c>
      <c r="G30" s="276" t="s">
        <v>663</v>
      </c>
      <c r="H30" s="276"/>
      <c r="I30" s="276" t="s">
        <v>0</v>
      </c>
      <c r="J30" s="276" t="s">
        <v>1</v>
      </c>
      <c r="L30" s="294">
        <f t="shared" si="1"/>
        <v>26</v>
      </c>
      <c r="M30" s="327" t="s">
        <v>351</v>
      </c>
      <c r="N30" s="30">
        <v>20</v>
      </c>
      <c r="O30" s="29"/>
    </row>
    <row r="31" spans="1:15" ht="16" thickBot="1">
      <c r="A31" s="150" t="s">
        <v>629</v>
      </c>
      <c r="B31" s="150">
        <v>64</v>
      </c>
      <c r="C31" s="150">
        <v>98</v>
      </c>
      <c r="G31" s="553" t="s">
        <v>637</v>
      </c>
      <c r="H31" s="553">
        <v>1</v>
      </c>
      <c r="I31" s="150">
        <v>54</v>
      </c>
      <c r="J31" s="150">
        <v>72</v>
      </c>
      <c r="L31" s="294">
        <f t="shared" si="1"/>
        <v>27</v>
      </c>
      <c r="M31" s="327" t="s">
        <v>390</v>
      </c>
      <c r="N31" s="30">
        <v>20</v>
      </c>
      <c r="O31" s="29"/>
    </row>
    <row r="32" spans="1:15" ht="16" thickBot="1">
      <c r="A32" s="150" t="s">
        <v>631</v>
      </c>
      <c r="B32" s="150">
        <v>60</v>
      </c>
      <c r="C32" s="150">
        <v>88</v>
      </c>
      <c r="G32" s="554" t="s">
        <v>664</v>
      </c>
      <c r="H32" s="554">
        <v>2</v>
      </c>
      <c r="I32" s="150">
        <v>54</v>
      </c>
      <c r="J32" s="150">
        <v>81</v>
      </c>
      <c r="L32" s="294">
        <f t="shared" si="1"/>
        <v>28</v>
      </c>
      <c r="M32" s="327" t="s">
        <v>95</v>
      </c>
      <c r="N32" s="30">
        <v>20</v>
      </c>
      <c r="O32" s="29"/>
    </row>
    <row r="33" spans="1:15" ht="16" thickBot="1">
      <c r="A33" s="150" t="s">
        <v>652</v>
      </c>
      <c r="B33" s="150">
        <v>52</v>
      </c>
      <c r="C33" s="150">
        <v>61</v>
      </c>
      <c r="G33" s="554" t="s">
        <v>636</v>
      </c>
      <c r="H33" s="554">
        <v>3</v>
      </c>
      <c r="I33" s="150">
        <v>48</v>
      </c>
      <c r="J33" s="150">
        <v>63</v>
      </c>
      <c r="L33" s="294">
        <f t="shared" si="1"/>
        <v>29</v>
      </c>
      <c r="M33" s="327" t="s">
        <v>394</v>
      </c>
      <c r="N33" s="30">
        <v>20</v>
      </c>
      <c r="O33" s="29"/>
    </row>
    <row r="34" spans="1:15" ht="16" thickBot="1">
      <c r="A34" s="150" t="s">
        <v>654</v>
      </c>
      <c r="B34" s="150">
        <v>47</v>
      </c>
      <c r="C34" s="150">
        <v>60</v>
      </c>
      <c r="E34" s="276"/>
      <c r="G34" s="553" t="s">
        <v>634</v>
      </c>
      <c r="H34" s="553">
        <v>4</v>
      </c>
      <c r="I34" s="150">
        <v>45</v>
      </c>
      <c r="J34" s="150">
        <v>57</v>
      </c>
      <c r="L34" s="294">
        <f t="shared" si="1"/>
        <v>30</v>
      </c>
      <c r="M34" s="327" t="s">
        <v>110</v>
      </c>
      <c r="N34" s="30">
        <v>20</v>
      </c>
      <c r="O34" s="29"/>
    </row>
    <row r="35" spans="1:15" ht="16" thickBot="1">
      <c r="A35" s="150" t="s">
        <v>664</v>
      </c>
      <c r="B35" s="150">
        <v>40</v>
      </c>
      <c r="C35" s="150">
        <v>62</v>
      </c>
      <c r="G35" s="150" t="s">
        <v>665</v>
      </c>
      <c r="H35" s="150"/>
      <c r="I35">
        <v>44</v>
      </c>
      <c r="J35">
        <v>61</v>
      </c>
      <c r="L35" s="294">
        <f t="shared" si="1"/>
        <v>31</v>
      </c>
      <c r="M35" s="327" t="s">
        <v>426</v>
      </c>
      <c r="N35" s="30">
        <v>20</v>
      </c>
      <c r="O35" s="29"/>
    </row>
    <row r="36" spans="1:15" ht="16" thickBot="1">
      <c r="A36" s="150" t="s">
        <v>666</v>
      </c>
      <c r="B36" s="150">
        <v>40</v>
      </c>
      <c r="C36" s="150">
        <v>47</v>
      </c>
      <c r="G36" s="150" t="s">
        <v>667</v>
      </c>
      <c r="H36" s="150"/>
      <c r="I36" s="150">
        <v>37</v>
      </c>
      <c r="J36" s="150">
        <v>54</v>
      </c>
      <c r="L36" s="294">
        <f t="shared" si="1"/>
        <v>32</v>
      </c>
      <c r="M36" s="327" t="s">
        <v>352</v>
      </c>
      <c r="N36" s="30">
        <v>20</v>
      </c>
      <c r="O36" s="29"/>
    </row>
    <row r="37" spans="1:15" ht="16" thickBot="1">
      <c r="A37" s="150" t="s">
        <v>668</v>
      </c>
      <c r="B37" s="150">
        <v>39</v>
      </c>
      <c r="C37" s="150">
        <v>54</v>
      </c>
      <c r="G37" s="150" t="s">
        <v>669</v>
      </c>
      <c r="H37" s="150"/>
      <c r="I37">
        <v>36</v>
      </c>
      <c r="J37">
        <v>61</v>
      </c>
      <c r="L37" s="294">
        <f t="shared" si="1"/>
        <v>33</v>
      </c>
      <c r="M37" s="327" t="s">
        <v>670</v>
      </c>
      <c r="N37" s="30">
        <v>20</v>
      </c>
      <c r="O37" s="29"/>
    </row>
    <row r="38" spans="1:15" ht="16" thickBot="1">
      <c r="A38" s="150" t="s">
        <v>671</v>
      </c>
      <c r="B38" s="150">
        <v>30</v>
      </c>
      <c r="C38" s="150">
        <v>35</v>
      </c>
      <c r="G38" s="150" t="s">
        <v>666</v>
      </c>
      <c r="H38" s="150"/>
      <c r="I38" s="150">
        <v>35</v>
      </c>
      <c r="J38" s="150">
        <v>56</v>
      </c>
      <c r="L38" s="294">
        <f t="shared" si="1"/>
        <v>34</v>
      </c>
      <c r="M38" s="327" t="s">
        <v>22</v>
      </c>
      <c r="N38" s="30">
        <v>22</v>
      </c>
      <c r="O38" s="29" t="s">
        <v>72</v>
      </c>
    </row>
    <row r="39" spans="1:15" ht="16" thickBot="1">
      <c r="A39" s="150" t="s">
        <v>672</v>
      </c>
      <c r="B39" s="150">
        <v>29</v>
      </c>
      <c r="C39" s="150">
        <v>32</v>
      </c>
      <c r="G39" s="150" t="s">
        <v>653</v>
      </c>
      <c r="H39" s="150"/>
      <c r="I39" s="150">
        <v>30</v>
      </c>
      <c r="J39" s="150">
        <v>39</v>
      </c>
      <c r="L39" s="294">
        <f t="shared" si="1"/>
        <v>35</v>
      </c>
      <c r="M39" s="327" t="s">
        <v>38</v>
      </c>
      <c r="N39" s="30">
        <v>21</v>
      </c>
      <c r="O39" s="29" t="s">
        <v>73</v>
      </c>
    </row>
    <row r="40" spans="1:15" ht="16" thickBot="1">
      <c r="A40" s="150" t="s">
        <v>673</v>
      </c>
      <c r="B40" s="150">
        <v>22</v>
      </c>
      <c r="C40" s="150">
        <v>27</v>
      </c>
      <c r="G40" s="150" t="s">
        <v>655</v>
      </c>
      <c r="H40" s="150"/>
      <c r="I40" s="150">
        <v>27</v>
      </c>
      <c r="J40" s="150">
        <v>51</v>
      </c>
      <c r="L40" s="294">
        <f t="shared" si="1"/>
        <v>36</v>
      </c>
      <c r="M40" s="327" t="s">
        <v>399</v>
      </c>
      <c r="N40" s="30">
        <v>20</v>
      </c>
      <c r="O40" s="29"/>
    </row>
    <row r="41" spans="1:15" ht="16" thickBot="1">
      <c r="A41" s="150" t="s">
        <v>674</v>
      </c>
      <c r="B41" s="150">
        <v>17</v>
      </c>
      <c r="C41" s="150">
        <v>23</v>
      </c>
      <c r="G41" s="150" t="s">
        <v>668</v>
      </c>
      <c r="H41" s="150"/>
      <c r="I41" s="150">
        <v>24</v>
      </c>
      <c r="J41" s="150">
        <v>38</v>
      </c>
      <c r="L41" s="294">
        <f t="shared" si="1"/>
        <v>37</v>
      </c>
      <c r="M41" s="327" t="s">
        <v>51</v>
      </c>
      <c r="N41" s="30">
        <v>20</v>
      </c>
      <c r="O41" s="29"/>
    </row>
    <row r="42" spans="1:15" ht="16" thickBot="1">
      <c r="L42" s="294">
        <f t="shared" si="1"/>
        <v>38</v>
      </c>
      <c r="M42" s="327" t="s">
        <v>170</v>
      </c>
      <c r="N42" s="30">
        <v>20</v>
      </c>
      <c r="O42" s="29"/>
    </row>
    <row r="43" spans="1:15" ht="16" thickBot="1">
      <c r="A43" s="552" t="s">
        <v>675</v>
      </c>
      <c r="B43" s="552" t="s">
        <v>0</v>
      </c>
      <c r="C43" s="552" t="s">
        <v>65</v>
      </c>
      <c r="G43" s="276" t="s">
        <v>675</v>
      </c>
      <c r="H43" s="276"/>
      <c r="I43" s="276" t="s">
        <v>0</v>
      </c>
      <c r="J43" s="276" t="s">
        <v>1</v>
      </c>
      <c r="L43" s="294">
        <f t="shared" si="1"/>
        <v>39</v>
      </c>
      <c r="M43" s="327" t="s">
        <v>171</v>
      </c>
      <c r="N43" s="30">
        <v>20</v>
      </c>
      <c r="O43" s="29"/>
    </row>
    <row r="44" spans="1:15" ht="16" thickBot="1">
      <c r="A44" s="150" t="s">
        <v>641</v>
      </c>
      <c r="B44" s="150">
        <v>68</v>
      </c>
      <c r="C44" s="150">
        <v>80</v>
      </c>
      <c r="G44" s="553" t="s">
        <v>639</v>
      </c>
      <c r="H44" s="553">
        <v>2</v>
      </c>
      <c r="I44" s="150">
        <v>59</v>
      </c>
      <c r="J44" s="150">
        <v>55</v>
      </c>
      <c r="L44" s="331">
        <f t="shared" si="1"/>
        <v>40</v>
      </c>
      <c r="M44" s="555" t="s">
        <v>393</v>
      </c>
      <c r="N44" s="30">
        <v>20</v>
      </c>
      <c r="O44" s="29"/>
    </row>
    <row r="45" spans="1:15" ht="16" thickBot="1">
      <c r="A45" s="150" t="s">
        <v>635</v>
      </c>
      <c r="B45" s="150">
        <v>62</v>
      </c>
      <c r="C45" s="150">
        <v>74</v>
      </c>
      <c r="G45" s="554" t="s">
        <v>659</v>
      </c>
      <c r="H45" s="554">
        <v>1</v>
      </c>
      <c r="I45" s="150">
        <v>45</v>
      </c>
      <c r="J45" s="150">
        <v>34</v>
      </c>
      <c r="L45" s="294">
        <f t="shared" si="1"/>
        <v>41</v>
      </c>
      <c r="M45" s="555" t="s">
        <v>391</v>
      </c>
      <c r="N45" s="30">
        <v>20</v>
      </c>
    </row>
    <row r="46" spans="1:15" ht="16" thickBot="1">
      <c r="A46" s="150" t="s">
        <v>648</v>
      </c>
      <c r="B46" s="150">
        <v>52</v>
      </c>
      <c r="C46" s="150">
        <v>66</v>
      </c>
      <c r="G46" s="554" t="s">
        <v>644</v>
      </c>
      <c r="H46" s="554">
        <v>3</v>
      </c>
      <c r="I46" s="150">
        <v>39</v>
      </c>
      <c r="J46" s="150">
        <v>27</v>
      </c>
      <c r="L46" s="294">
        <f t="shared" si="1"/>
        <v>42</v>
      </c>
      <c r="M46" s="555" t="s">
        <v>392</v>
      </c>
      <c r="N46" s="30">
        <v>20</v>
      </c>
    </row>
    <row r="47" spans="1:15" ht="16" thickBot="1">
      <c r="A47" s="150" t="s">
        <v>658</v>
      </c>
      <c r="B47" s="150">
        <v>51</v>
      </c>
      <c r="C47" s="150">
        <v>61</v>
      </c>
      <c r="G47" s="553" t="s">
        <v>676</v>
      </c>
      <c r="H47" s="553">
        <v>4</v>
      </c>
      <c r="I47" s="150">
        <v>38</v>
      </c>
      <c r="J47" s="150">
        <v>28</v>
      </c>
      <c r="L47" s="331">
        <f t="shared" si="1"/>
        <v>43</v>
      </c>
      <c r="M47" s="555" t="s">
        <v>677</v>
      </c>
      <c r="N47" s="30">
        <v>20</v>
      </c>
    </row>
    <row r="48" spans="1:15" ht="16" thickBot="1">
      <c r="A48" s="150" t="s">
        <v>661</v>
      </c>
      <c r="B48" s="150">
        <v>51</v>
      </c>
      <c r="C48" s="150">
        <v>52</v>
      </c>
      <c r="G48" s="150" t="s">
        <v>678</v>
      </c>
      <c r="H48" s="150"/>
      <c r="I48" s="150">
        <v>36</v>
      </c>
      <c r="J48" s="150">
        <v>36</v>
      </c>
      <c r="L48" s="294">
        <f t="shared" si="1"/>
        <v>44</v>
      </c>
      <c r="M48" s="555" t="s">
        <v>61</v>
      </c>
      <c r="N48" s="30">
        <v>22</v>
      </c>
      <c r="O48" s="29" t="s">
        <v>72</v>
      </c>
    </row>
    <row r="49" spans="1:15" ht="16" thickBot="1">
      <c r="A49" s="150" t="s">
        <v>667</v>
      </c>
      <c r="B49" s="150">
        <v>42</v>
      </c>
      <c r="C49" s="150">
        <v>49</v>
      </c>
      <c r="E49" s="276"/>
      <c r="G49" s="150" t="s">
        <v>671</v>
      </c>
      <c r="H49" s="150"/>
      <c r="I49" s="150">
        <v>35</v>
      </c>
      <c r="J49" s="150">
        <v>27</v>
      </c>
      <c r="L49" s="294">
        <f t="shared" si="1"/>
        <v>45</v>
      </c>
      <c r="M49" s="555" t="s">
        <v>184</v>
      </c>
      <c r="N49" s="30">
        <v>21</v>
      </c>
      <c r="O49" s="29" t="s">
        <v>73</v>
      </c>
    </row>
    <row r="50" spans="1:15" ht="16" thickBot="1">
      <c r="A50" s="150" t="s">
        <v>676</v>
      </c>
      <c r="B50" s="150">
        <v>32</v>
      </c>
      <c r="C50" s="150">
        <v>40</v>
      </c>
      <c r="G50" s="150" t="s">
        <v>657</v>
      </c>
      <c r="H50" s="150"/>
      <c r="I50" s="150">
        <v>35</v>
      </c>
      <c r="J50" s="150">
        <v>25</v>
      </c>
      <c r="L50" s="331">
        <f t="shared" si="1"/>
        <v>46</v>
      </c>
      <c r="M50" s="555" t="s">
        <v>62</v>
      </c>
      <c r="N50" s="30">
        <v>20</v>
      </c>
      <c r="O50" s="29"/>
    </row>
    <row r="51" spans="1:15" ht="16" thickBot="1">
      <c r="A51" s="150" t="s">
        <v>678</v>
      </c>
      <c r="B51" s="150">
        <v>30</v>
      </c>
      <c r="C51" s="150">
        <v>41</v>
      </c>
      <c r="G51" s="150" t="s">
        <v>679</v>
      </c>
      <c r="H51" s="150"/>
      <c r="I51" s="150">
        <v>25</v>
      </c>
      <c r="J51" s="150">
        <v>25</v>
      </c>
      <c r="L51" s="294">
        <f t="shared" si="1"/>
        <v>47</v>
      </c>
      <c r="M51" s="555" t="s">
        <v>149</v>
      </c>
      <c r="N51" s="30">
        <v>20</v>
      </c>
      <c r="O51" s="29"/>
    </row>
    <row r="52" spans="1:15" ht="16" thickBot="1">
      <c r="A52" s="150" t="s">
        <v>679</v>
      </c>
      <c r="B52" s="150">
        <v>23</v>
      </c>
      <c r="C52" s="150">
        <v>25</v>
      </c>
      <c r="G52" s="150" t="s">
        <v>640</v>
      </c>
      <c r="H52" s="150"/>
      <c r="I52" s="150">
        <v>25</v>
      </c>
      <c r="J52" s="150">
        <v>22</v>
      </c>
      <c r="L52" s="294">
        <f t="shared" si="1"/>
        <v>48</v>
      </c>
      <c r="M52" s="555" t="s">
        <v>116</v>
      </c>
      <c r="N52" s="30">
        <v>20</v>
      </c>
      <c r="O52" s="29"/>
    </row>
    <row r="53" spans="1:15" ht="16" thickBot="1">
      <c r="A53" s="150" t="s">
        <v>680</v>
      </c>
      <c r="B53" s="150">
        <v>16</v>
      </c>
      <c r="C53" s="150">
        <v>28</v>
      </c>
      <c r="G53" s="150" t="s">
        <v>672</v>
      </c>
      <c r="H53" s="150"/>
      <c r="I53" s="150">
        <v>23</v>
      </c>
      <c r="J53" s="150">
        <v>41</v>
      </c>
      <c r="L53" s="331">
        <f t="shared" si="1"/>
        <v>49</v>
      </c>
      <c r="M53" s="555" t="s">
        <v>396</v>
      </c>
      <c r="N53" s="30">
        <v>20</v>
      </c>
      <c r="O53" s="29"/>
    </row>
    <row r="54" spans="1:15" ht="16" thickBot="1">
      <c r="L54" s="294">
        <f t="shared" si="1"/>
        <v>50</v>
      </c>
      <c r="M54" s="555" t="s">
        <v>397</v>
      </c>
      <c r="N54" s="30">
        <v>20</v>
      </c>
      <c r="O54" s="29"/>
    </row>
    <row r="55" spans="1:15" ht="16" thickBot="1">
      <c r="A55" s="552" t="s">
        <v>681</v>
      </c>
      <c r="B55" s="552" t="s">
        <v>0</v>
      </c>
      <c r="C55" s="552" t="s">
        <v>65</v>
      </c>
      <c r="D55" s="552" t="s">
        <v>0</v>
      </c>
      <c r="E55" s="552" t="s">
        <v>65</v>
      </c>
      <c r="G55" s="276" t="s">
        <v>681</v>
      </c>
      <c r="H55" s="276"/>
      <c r="I55" s="276" t="s">
        <v>0</v>
      </c>
      <c r="J55" s="276" t="s">
        <v>1</v>
      </c>
      <c r="L55" s="294">
        <f t="shared" si="1"/>
        <v>51</v>
      </c>
      <c r="M55" s="555" t="s">
        <v>682</v>
      </c>
      <c r="N55" s="30">
        <v>20</v>
      </c>
    </row>
    <row r="56" spans="1:15" ht="16" thickBot="1">
      <c r="A56" s="150" t="s">
        <v>643</v>
      </c>
      <c r="B56">
        <v>59</v>
      </c>
      <c r="C56">
        <v>62</v>
      </c>
      <c r="D56">
        <f t="shared" ref="D56:E65" si="2">ROUND(B56/9*10,2)</f>
        <v>65.56</v>
      </c>
      <c r="E56">
        <f t="shared" si="2"/>
        <v>68.89</v>
      </c>
      <c r="G56" s="553" t="s">
        <v>642</v>
      </c>
      <c r="H56" s="553">
        <v>3</v>
      </c>
      <c r="I56" s="150">
        <v>57</v>
      </c>
      <c r="J56" s="150">
        <v>40</v>
      </c>
      <c r="L56" s="331">
        <f t="shared" si="1"/>
        <v>52</v>
      </c>
      <c r="M56" s="555" t="s">
        <v>398</v>
      </c>
      <c r="N56" s="30">
        <v>20</v>
      </c>
    </row>
    <row r="57" spans="1:15" ht="16" thickBot="1">
      <c r="A57" s="150" t="s">
        <v>649</v>
      </c>
      <c r="B57">
        <v>49</v>
      </c>
      <c r="C57">
        <v>67</v>
      </c>
      <c r="D57">
        <f t="shared" si="2"/>
        <v>54.44</v>
      </c>
      <c r="E57">
        <f t="shared" si="2"/>
        <v>74.44</v>
      </c>
      <c r="G57" s="554" t="s">
        <v>673</v>
      </c>
      <c r="H57" s="554">
        <v>4</v>
      </c>
      <c r="I57" s="150">
        <v>42</v>
      </c>
      <c r="J57" s="150">
        <v>29</v>
      </c>
      <c r="L57" s="294">
        <f t="shared" si="1"/>
        <v>53</v>
      </c>
      <c r="M57" s="555" t="s">
        <v>172</v>
      </c>
      <c r="N57" s="30">
        <v>20</v>
      </c>
    </row>
    <row r="58" spans="1:15">
      <c r="A58" s="150" t="s">
        <v>645</v>
      </c>
      <c r="B58">
        <v>49</v>
      </c>
      <c r="C58">
        <v>43</v>
      </c>
      <c r="D58">
        <f t="shared" si="2"/>
        <v>54.44</v>
      </c>
      <c r="E58">
        <f t="shared" si="2"/>
        <v>47.78</v>
      </c>
      <c r="G58" s="554" t="s">
        <v>683</v>
      </c>
      <c r="H58" s="554">
        <v>1</v>
      </c>
      <c r="I58">
        <v>40</v>
      </c>
      <c r="J58">
        <v>31</v>
      </c>
    </row>
    <row r="59" spans="1:15">
      <c r="A59" s="150" t="s">
        <v>647</v>
      </c>
      <c r="B59">
        <v>46</v>
      </c>
      <c r="C59">
        <v>75</v>
      </c>
      <c r="D59">
        <f t="shared" si="2"/>
        <v>51.11</v>
      </c>
      <c r="E59">
        <f t="shared" si="2"/>
        <v>83.33</v>
      </c>
      <c r="G59" s="553" t="s">
        <v>684</v>
      </c>
      <c r="H59" s="553">
        <v>2</v>
      </c>
      <c r="I59" s="150">
        <v>37</v>
      </c>
      <c r="J59" s="150">
        <v>30</v>
      </c>
    </row>
    <row r="60" spans="1:15">
      <c r="A60" s="150" t="s">
        <v>656</v>
      </c>
      <c r="B60">
        <v>43</v>
      </c>
      <c r="C60">
        <v>61</v>
      </c>
      <c r="D60">
        <f t="shared" si="2"/>
        <v>47.78</v>
      </c>
      <c r="E60">
        <f t="shared" si="2"/>
        <v>67.78</v>
      </c>
      <c r="G60" s="150" t="s">
        <v>685</v>
      </c>
      <c r="H60" s="150"/>
      <c r="I60" s="150">
        <v>35</v>
      </c>
      <c r="J60" s="150">
        <v>37</v>
      </c>
    </row>
    <row r="61" spans="1:15">
      <c r="A61" s="150" t="s">
        <v>665</v>
      </c>
      <c r="B61">
        <v>37</v>
      </c>
      <c r="C61">
        <v>59</v>
      </c>
      <c r="D61">
        <f t="shared" si="2"/>
        <v>41.11</v>
      </c>
      <c r="E61">
        <f t="shared" si="2"/>
        <v>65.56</v>
      </c>
      <c r="G61" s="150" t="s">
        <v>660</v>
      </c>
      <c r="H61" s="150"/>
      <c r="I61" s="150">
        <v>35</v>
      </c>
      <c r="J61" s="150">
        <v>21</v>
      </c>
    </row>
    <row r="62" spans="1:15">
      <c r="A62" s="150" t="s">
        <v>669</v>
      </c>
      <c r="B62">
        <v>34</v>
      </c>
      <c r="C62">
        <v>38</v>
      </c>
      <c r="D62">
        <f t="shared" si="2"/>
        <v>37.78</v>
      </c>
      <c r="E62">
        <f t="shared" si="2"/>
        <v>42.22</v>
      </c>
      <c r="G62" s="150" t="s">
        <v>680</v>
      </c>
      <c r="H62" s="150"/>
      <c r="I62" s="150">
        <v>29</v>
      </c>
      <c r="J62" s="150">
        <v>29</v>
      </c>
    </row>
    <row r="63" spans="1:15">
      <c r="A63" s="150" t="s">
        <v>683</v>
      </c>
      <c r="B63">
        <v>18</v>
      </c>
      <c r="C63">
        <v>19</v>
      </c>
      <c r="D63">
        <f t="shared" si="2"/>
        <v>20</v>
      </c>
      <c r="E63">
        <f t="shared" si="2"/>
        <v>21.11</v>
      </c>
      <c r="G63" s="150" t="s">
        <v>674</v>
      </c>
      <c r="H63" s="150"/>
      <c r="I63" s="150">
        <v>29</v>
      </c>
      <c r="J63" s="150">
        <v>22</v>
      </c>
    </row>
    <row r="64" spans="1:15">
      <c r="A64" s="150" t="s">
        <v>686</v>
      </c>
      <c r="B64">
        <v>15</v>
      </c>
      <c r="C64">
        <v>27</v>
      </c>
      <c r="D64">
        <f t="shared" si="2"/>
        <v>16.670000000000002</v>
      </c>
      <c r="E64">
        <f t="shared" si="2"/>
        <v>30</v>
      </c>
      <c r="G64" s="150" t="s">
        <v>686</v>
      </c>
      <c r="H64" s="150"/>
      <c r="I64" s="150">
        <v>23</v>
      </c>
      <c r="J64" s="150">
        <v>20</v>
      </c>
    </row>
    <row r="65" spans="1:10">
      <c r="A65" s="150" t="s">
        <v>685</v>
      </c>
      <c r="B65">
        <v>8</v>
      </c>
      <c r="C65">
        <v>26</v>
      </c>
      <c r="D65">
        <f t="shared" si="2"/>
        <v>8.89</v>
      </c>
      <c r="E65">
        <f t="shared" si="2"/>
        <v>28.89</v>
      </c>
      <c r="G65" s="150" t="s">
        <v>662</v>
      </c>
      <c r="H65" s="150"/>
      <c r="I65" s="150">
        <v>20</v>
      </c>
      <c r="J65" s="150">
        <v>11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6"/>
  <sheetViews>
    <sheetView zoomScale="80" zoomScaleNormal="80" zoomScalePageLayoutView="80" workbookViewId="0">
      <selection activeCell="E20" sqref="E20"/>
    </sheetView>
  </sheetViews>
  <sheetFormatPr baseColWidth="10" defaultColWidth="15.5" defaultRowHeight="15" x14ac:dyDescent="0"/>
  <cols>
    <col min="1" max="1" width="7.5" style="29" customWidth="1"/>
    <col min="2" max="2" width="32.1640625" style="29" customWidth="1"/>
    <col min="3" max="3" width="17.1640625" style="29" customWidth="1"/>
    <col min="4" max="4" width="11.5" style="29" customWidth="1"/>
    <col min="5" max="5" width="12.1640625" style="29" customWidth="1"/>
    <col min="6" max="6" width="12.33203125" style="29" customWidth="1"/>
    <col min="7" max="7" width="17.83203125" style="29" customWidth="1"/>
    <col min="8" max="8" width="11.1640625" style="29" customWidth="1"/>
    <col min="9" max="9" width="18.33203125" style="29" customWidth="1"/>
    <col min="10" max="10" width="12.83203125" style="29" customWidth="1"/>
    <col min="11" max="11" width="5" style="29" customWidth="1"/>
    <col min="12" max="12" width="11.5" style="29" customWidth="1"/>
    <col min="13" max="13" width="10.83203125" style="29" customWidth="1"/>
    <col min="14" max="14" width="5" style="29" customWidth="1"/>
    <col min="15" max="16384" width="15.5" style="29"/>
  </cols>
  <sheetData>
    <row r="1" spans="1:20" ht="23">
      <c r="B1" s="50" t="s">
        <v>400</v>
      </c>
      <c r="G1" s="51"/>
      <c r="L1" s="51"/>
      <c r="O1" s="51"/>
    </row>
    <row r="2" spans="1:20" ht="23.25" customHeight="1">
      <c r="B2" s="53" t="s">
        <v>173</v>
      </c>
      <c r="G2" s="54" t="s">
        <v>41</v>
      </c>
      <c r="I2" s="54" t="s">
        <v>42</v>
      </c>
      <c r="J2" s="54"/>
      <c r="L2" s="51"/>
      <c r="N2" s="51"/>
      <c r="O2" s="51"/>
    </row>
    <row r="3" spans="1:20" ht="23.25" customHeight="1" thickBot="1">
      <c r="B3" s="57"/>
      <c r="E3" s="54" t="s">
        <v>58</v>
      </c>
      <c r="F3" s="54" t="s">
        <v>57</v>
      </c>
      <c r="G3" s="54" t="s">
        <v>57</v>
      </c>
      <c r="H3" s="54" t="s">
        <v>58</v>
      </c>
      <c r="I3" s="54" t="s">
        <v>58</v>
      </c>
      <c r="J3" s="54" t="s">
        <v>57</v>
      </c>
      <c r="L3" s="51"/>
      <c r="N3" s="51"/>
      <c r="O3" s="51"/>
    </row>
    <row r="4" spans="1:20" s="51" customFormat="1" ht="23.25" customHeight="1" thickTop="1" thickBot="1">
      <c r="A4" s="59" t="s">
        <v>12</v>
      </c>
      <c r="B4" s="59" t="s">
        <v>26</v>
      </c>
      <c r="C4" s="60" t="s">
        <v>13</v>
      </c>
      <c r="D4" s="59" t="s">
        <v>14</v>
      </c>
      <c r="E4" s="59" t="s">
        <v>43</v>
      </c>
      <c r="F4" s="59" t="s">
        <v>43</v>
      </c>
      <c r="G4" s="59" t="s">
        <v>75</v>
      </c>
      <c r="H4" s="59" t="s">
        <v>59</v>
      </c>
      <c r="I4" s="59" t="s">
        <v>23</v>
      </c>
      <c r="J4" s="59" t="s">
        <v>15</v>
      </c>
      <c r="K4" s="61"/>
      <c r="L4" s="59" t="s">
        <v>0</v>
      </c>
      <c r="M4" s="59" t="s">
        <v>35</v>
      </c>
      <c r="N4" s="54"/>
    </row>
    <row r="5" spans="1:20" s="51" customFormat="1" ht="18.75" customHeight="1" thickTop="1" thickBot="1">
      <c r="A5" s="63">
        <v>1</v>
      </c>
      <c r="B5" s="340" t="s">
        <v>337</v>
      </c>
      <c r="C5" s="65"/>
      <c r="D5" s="66">
        <f t="shared" ref="D5:D68" si="0">COUNT(E5:J5)</f>
        <v>5</v>
      </c>
      <c r="E5" s="83">
        <v>20</v>
      </c>
      <c r="F5" s="341">
        <v>45</v>
      </c>
      <c r="G5" s="114"/>
      <c r="H5" s="83">
        <v>47</v>
      </c>
      <c r="I5" s="83">
        <v>50</v>
      </c>
      <c r="J5" s="115">
        <v>50</v>
      </c>
      <c r="K5" s="54"/>
      <c r="L5" s="69">
        <f t="shared" ref="L5:L20" si="1">SUM(LARGE(E5:J5,1)+LARGE(E5:J5,2)+LARGE(E5:J5,3))</f>
        <v>147</v>
      </c>
      <c r="M5" s="70">
        <f t="shared" ref="M5:M68" si="2">SUM(E5:J5)/D5</f>
        <v>42.4</v>
      </c>
      <c r="N5" s="71"/>
      <c r="Q5" s="75"/>
    </row>
    <row r="6" spans="1:20" s="51" customFormat="1" ht="18.75" customHeight="1" thickBot="1">
      <c r="A6" s="63">
        <v>2</v>
      </c>
      <c r="B6" s="116" t="s">
        <v>95</v>
      </c>
      <c r="C6" s="68" t="s">
        <v>105</v>
      </c>
      <c r="D6" s="66">
        <f t="shared" si="0"/>
        <v>5</v>
      </c>
      <c r="E6" s="83">
        <v>45</v>
      </c>
      <c r="F6" s="117">
        <v>20</v>
      </c>
      <c r="G6" s="114">
        <v>50</v>
      </c>
      <c r="H6" s="83">
        <v>41</v>
      </c>
      <c r="I6" s="83"/>
      <c r="J6" s="120">
        <v>47</v>
      </c>
      <c r="K6" s="54"/>
      <c r="L6" s="69">
        <f t="shared" si="1"/>
        <v>142</v>
      </c>
      <c r="M6" s="70">
        <f t="shared" si="2"/>
        <v>40.6</v>
      </c>
      <c r="N6" s="71"/>
      <c r="Q6" s="75"/>
    </row>
    <row r="7" spans="1:20" s="51" customFormat="1" ht="18.75" customHeight="1" thickBot="1">
      <c r="A7" s="63">
        <v>3</v>
      </c>
      <c r="B7" s="121" t="s">
        <v>71</v>
      </c>
      <c r="C7" s="342" t="s">
        <v>105</v>
      </c>
      <c r="D7" s="66">
        <f t="shared" si="0"/>
        <v>4</v>
      </c>
      <c r="E7" s="83">
        <v>45</v>
      </c>
      <c r="F7" s="122">
        <v>20</v>
      </c>
      <c r="G7" s="114"/>
      <c r="H7" s="83">
        <v>45</v>
      </c>
      <c r="I7" s="83">
        <v>47</v>
      </c>
      <c r="J7" s="120"/>
      <c r="K7" s="54"/>
      <c r="L7" s="69">
        <f t="shared" si="1"/>
        <v>137</v>
      </c>
      <c r="M7" s="70">
        <f t="shared" si="2"/>
        <v>39.25</v>
      </c>
      <c r="N7" s="71"/>
      <c r="Q7" s="75"/>
    </row>
    <row r="8" spans="1:20" s="51" customFormat="1" ht="18.75" customHeight="1" thickBot="1">
      <c r="A8" s="63">
        <v>4</v>
      </c>
      <c r="B8" s="121" t="s">
        <v>174</v>
      </c>
      <c r="C8" s="65" t="s">
        <v>15</v>
      </c>
      <c r="D8" s="66">
        <f t="shared" si="0"/>
        <v>4</v>
      </c>
      <c r="E8" s="67">
        <v>40</v>
      </c>
      <c r="F8" s="122">
        <v>41</v>
      </c>
      <c r="G8" s="128"/>
      <c r="H8" s="67">
        <v>50</v>
      </c>
      <c r="I8" s="67"/>
      <c r="J8" s="98">
        <v>38</v>
      </c>
      <c r="K8" s="54"/>
      <c r="L8" s="69">
        <f t="shared" si="1"/>
        <v>131</v>
      </c>
      <c r="M8" s="70">
        <f t="shared" si="2"/>
        <v>42.25</v>
      </c>
      <c r="N8" s="71"/>
      <c r="Q8" s="75"/>
    </row>
    <row r="9" spans="1:20" s="51" customFormat="1" ht="18.75" customHeight="1" thickBot="1">
      <c r="A9" s="63">
        <v>5</v>
      </c>
      <c r="B9" s="116" t="s">
        <v>149</v>
      </c>
      <c r="C9" s="68" t="s">
        <v>105</v>
      </c>
      <c r="D9" s="66">
        <f t="shared" si="0"/>
        <v>5</v>
      </c>
      <c r="E9" s="123">
        <v>20</v>
      </c>
      <c r="F9" s="117">
        <v>20</v>
      </c>
      <c r="G9" s="124">
        <v>47</v>
      </c>
      <c r="H9" s="123">
        <v>39</v>
      </c>
      <c r="I9" s="123"/>
      <c r="J9" s="119">
        <v>39</v>
      </c>
      <c r="K9" s="54"/>
      <c r="L9" s="69">
        <f t="shared" si="1"/>
        <v>125</v>
      </c>
      <c r="M9" s="70">
        <f t="shared" si="2"/>
        <v>33</v>
      </c>
      <c r="N9" s="71"/>
      <c r="Q9" s="75"/>
    </row>
    <row r="10" spans="1:20" s="51" customFormat="1" ht="18.75" customHeight="1" thickBot="1">
      <c r="A10" s="63">
        <v>6</v>
      </c>
      <c r="B10" s="116" t="s">
        <v>363</v>
      </c>
      <c r="C10" s="68"/>
      <c r="D10" s="66">
        <f t="shared" si="0"/>
        <v>3</v>
      </c>
      <c r="E10" s="343">
        <v>25</v>
      </c>
      <c r="F10" s="117">
        <v>50</v>
      </c>
      <c r="G10" s="344"/>
      <c r="H10" s="343"/>
      <c r="I10" s="343">
        <v>45</v>
      </c>
      <c r="J10" s="131"/>
      <c r="K10" s="54"/>
      <c r="L10" s="69">
        <f t="shared" si="1"/>
        <v>120</v>
      </c>
      <c r="M10" s="70">
        <f t="shared" si="2"/>
        <v>40</v>
      </c>
      <c r="N10" s="71"/>
      <c r="Q10" s="75"/>
    </row>
    <row r="11" spans="1:20" s="51" customFormat="1" ht="18.75" customHeight="1" thickBot="1">
      <c r="A11" s="63">
        <v>7</v>
      </c>
      <c r="B11" s="116" t="s">
        <v>401</v>
      </c>
      <c r="C11" s="68"/>
      <c r="D11" s="66">
        <f t="shared" si="0"/>
        <v>3</v>
      </c>
      <c r="E11" s="123">
        <v>47</v>
      </c>
      <c r="F11" s="122">
        <v>25</v>
      </c>
      <c r="G11" s="124"/>
      <c r="H11" s="123"/>
      <c r="I11" s="123">
        <v>41</v>
      </c>
      <c r="J11" s="119"/>
      <c r="K11" s="54"/>
      <c r="L11" s="69">
        <f t="shared" si="1"/>
        <v>113</v>
      </c>
      <c r="M11" s="70">
        <f t="shared" si="2"/>
        <v>37.666666666666664</v>
      </c>
      <c r="N11" s="71"/>
      <c r="Q11" s="75"/>
    </row>
    <row r="12" spans="1:20" s="51" customFormat="1" ht="18.75" customHeight="1" thickBot="1">
      <c r="A12" s="63">
        <v>7</v>
      </c>
      <c r="B12" s="116" t="s">
        <v>49</v>
      </c>
      <c r="C12" s="68" t="s">
        <v>105</v>
      </c>
      <c r="D12" s="66">
        <f t="shared" si="0"/>
        <v>3</v>
      </c>
      <c r="E12" s="83">
        <v>31</v>
      </c>
      <c r="F12" s="117">
        <v>39</v>
      </c>
      <c r="G12" s="130"/>
      <c r="H12" s="91"/>
      <c r="I12" s="91">
        <v>43</v>
      </c>
      <c r="J12" s="131"/>
      <c r="K12" s="54"/>
      <c r="L12" s="69">
        <f t="shared" si="1"/>
        <v>113</v>
      </c>
      <c r="M12" s="70">
        <f t="shared" si="2"/>
        <v>37.666666666666664</v>
      </c>
      <c r="N12" s="71"/>
      <c r="Q12" s="87"/>
      <c r="R12" s="29"/>
    </row>
    <row r="13" spans="1:20" s="51" customFormat="1" ht="18.75" customHeight="1" thickBot="1">
      <c r="A13" s="63">
        <v>7</v>
      </c>
      <c r="B13" s="116" t="s">
        <v>93</v>
      </c>
      <c r="C13" s="68" t="s">
        <v>105</v>
      </c>
      <c r="D13" s="66">
        <f t="shared" si="0"/>
        <v>5</v>
      </c>
      <c r="E13" s="97">
        <v>20</v>
      </c>
      <c r="F13" s="117">
        <v>20</v>
      </c>
      <c r="G13" s="127">
        <v>45</v>
      </c>
      <c r="H13" s="97"/>
      <c r="I13" s="97">
        <v>32</v>
      </c>
      <c r="J13" s="103">
        <v>36</v>
      </c>
      <c r="K13" s="54"/>
      <c r="L13" s="69">
        <f t="shared" si="1"/>
        <v>113</v>
      </c>
      <c r="M13" s="70">
        <f t="shared" si="2"/>
        <v>30.6</v>
      </c>
      <c r="N13" s="71"/>
      <c r="Q13" s="54"/>
      <c r="R13" s="88"/>
      <c r="S13" s="89"/>
      <c r="T13" s="54"/>
    </row>
    <row r="14" spans="1:20" s="51" customFormat="1" ht="18.75" customHeight="1" thickBot="1">
      <c r="A14" s="63">
        <v>10</v>
      </c>
      <c r="B14" s="116" t="s">
        <v>127</v>
      </c>
      <c r="C14" s="68" t="s">
        <v>15</v>
      </c>
      <c r="D14" s="66">
        <f t="shared" si="0"/>
        <v>4</v>
      </c>
      <c r="E14" s="77">
        <v>28</v>
      </c>
      <c r="F14" s="122">
        <v>21</v>
      </c>
      <c r="G14" s="118"/>
      <c r="H14" s="77">
        <v>40</v>
      </c>
      <c r="I14" s="77"/>
      <c r="J14" s="119">
        <v>43</v>
      </c>
      <c r="K14" s="125"/>
      <c r="L14" s="69">
        <f t="shared" si="1"/>
        <v>111</v>
      </c>
      <c r="M14" s="70">
        <f t="shared" si="2"/>
        <v>33</v>
      </c>
      <c r="N14" s="71"/>
      <c r="Q14" s="54"/>
      <c r="R14" s="88"/>
      <c r="S14" s="89"/>
      <c r="T14" s="54"/>
    </row>
    <row r="15" spans="1:20" s="51" customFormat="1" ht="18.75" customHeight="1" thickBot="1">
      <c r="A15" s="63">
        <v>11</v>
      </c>
      <c r="B15" s="116" t="s">
        <v>175</v>
      </c>
      <c r="C15" s="65" t="s">
        <v>15</v>
      </c>
      <c r="D15" s="66">
        <f t="shared" si="0"/>
        <v>3</v>
      </c>
      <c r="E15" s="77">
        <v>40</v>
      </c>
      <c r="F15" s="117">
        <v>20</v>
      </c>
      <c r="G15" s="118"/>
      <c r="H15" s="77">
        <v>50</v>
      </c>
      <c r="I15" s="77"/>
      <c r="J15" s="119"/>
      <c r="K15" s="54"/>
      <c r="L15" s="69">
        <f t="shared" si="1"/>
        <v>110</v>
      </c>
      <c r="M15" s="70">
        <f t="shared" si="2"/>
        <v>36.666666666666664</v>
      </c>
      <c r="N15" s="71"/>
      <c r="Q15" s="54"/>
      <c r="R15" s="88"/>
      <c r="S15" s="89"/>
      <c r="T15" s="54"/>
    </row>
    <row r="16" spans="1:20" s="51" customFormat="1" ht="18.75" customHeight="1" thickBot="1">
      <c r="A16" s="63">
        <v>12</v>
      </c>
      <c r="B16" s="116" t="s">
        <v>194</v>
      </c>
      <c r="C16" s="65"/>
      <c r="D16" s="66">
        <f t="shared" si="0"/>
        <v>3</v>
      </c>
      <c r="E16" s="83">
        <v>47</v>
      </c>
      <c r="F16" s="117">
        <v>20</v>
      </c>
      <c r="G16" s="114"/>
      <c r="H16" s="83"/>
      <c r="I16" s="83">
        <v>41</v>
      </c>
      <c r="J16" s="120"/>
      <c r="K16" s="54"/>
      <c r="L16" s="69">
        <f t="shared" si="1"/>
        <v>108</v>
      </c>
      <c r="M16" s="70">
        <f t="shared" si="2"/>
        <v>36</v>
      </c>
      <c r="N16" s="71"/>
      <c r="Q16" s="54"/>
      <c r="R16" s="88"/>
      <c r="S16" s="89"/>
      <c r="T16" s="54"/>
    </row>
    <row r="17" spans="1:23" s="51" customFormat="1" ht="18.75" customHeight="1" thickBot="1">
      <c r="A17" s="63">
        <v>13</v>
      </c>
      <c r="B17" s="116" t="s">
        <v>393</v>
      </c>
      <c r="C17" s="65"/>
      <c r="D17" s="66">
        <f t="shared" si="0"/>
        <v>3</v>
      </c>
      <c r="E17" s="67">
        <v>25</v>
      </c>
      <c r="F17" s="117">
        <v>37</v>
      </c>
      <c r="G17" s="128"/>
      <c r="H17" s="67"/>
      <c r="I17" s="67">
        <v>45</v>
      </c>
      <c r="J17" s="98"/>
      <c r="K17" s="54"/>
      <c r="L17" s="69">
        <f t="shared" si="1"/>
        <v>107</v>
      </c>
      <c r="M17" s="70">
        <f t="shared" si="2"/>
        <v>35.666666666666664</v>
      </c>
      <c r="N17" s="71"/>
      <c r="R17" s="29"/>
    </row>
    <row r="18" spans="1:23" s="51" customFormat="1" ht="18.75" customHeight="1" thickBot="1">
      <c r="A18" s="63">
        <v>14</v>
      </c>
      <c r="B18" s="121" t="s">
        <v>165</v>
      </c>
      <c r="C18" s="68"/>
      <c r="D18" s="66">
        <f t="shared" si="0"/>
        <v>4</v>
      </c>
      <c r="E18" s="83">
        <v>20</v>
      </c>
      <c r="F18" s="122">
        <v>20</v>
      </c>
      <c r="G18" s="114">
        <v>41</v>
      </c>
      <c r="H18" s="83"/>
      <c r="I18" s="83">
        <v>40</v>
      </c>
      <c r="J18" s="120"/>
      <c r="K18" s="54"/>
      <c r="L18" s="69">
        <f t="shared" si="1"/>
        <v>101</v>
      </c>
      <c r="M18" s="70">
        <f t="shared" si="2"/>
        <v>30.25</v>
      </c>
      <c r="N18" s="71"/>
      <c r="Q18" s="87"/>
      <c r="R18" s="29"/>
    </row>
    <row r="19" spans="1:23" s="51" customFormat="1" ht="18.75" customHeight="1" thickBot="1">
      <c r="A19" s="63">
        <v>15</v>
      </c>
      <c r="B19" s="116" t="s">
        <v>176</v>
      </c>
      <c r="C19" s="65"/>
      <c r="D19" s="66">
        <f t="shared" si="0"/>
        <v>4</v>
      </c>
      <c r="E19" s="97">
        <v>21</v>
      </c>
      <c r="F19" s="126">
        <v>31</v>
      </c>
      <c r="G19" s="127"/>
      <c r="H19" s="97">
        <v>39</v>
      </c>
      <c r="I19" s="97">
        <v>29</v>
      </c>
      <c r="J19" s="103"/>
      <c r="K19" s="54"/>
      <c r="L19" s="69">
        <f t="shared" si="1"/>
        <v>99</v>
      </c>
      <c r="M19" s="70">
        <f t="shared" si="2"/>
        <v>30</v>
      </c>
      <c r="N19" s="71"/>
      <c r="Q19" s="87"/>
      <c r="R19" s="14"/>
      <c r="S19" s="54"/>
      <c r="T19" s="96"/>
      <c r="U19" s="96"/>
      <c r="V19" s="96"/>
      <c r="W19" s="75"/>
    </row>
    <row r="20" spans="1:23" s="51" customFormat="1" ht="18.75" customHeight="1" thickBot="1">
      <c r="A20" s="63">
        <v>15</v>
      </c>
      <c r="B20" s="116" t="s">
        <v>148</v>
      </c>
      <c r="C20" s="65" t="s">
        <v>15</v>
      </c>
      <c r="D20" s="66">
        <f t="shared" si="0"/>
        <v>3</v>
      </c>
      <c r="E20" s="77">
        <v>28</v>
      </c>
      <c r="F20" s="117"/>
      <c r="G20" s="118"/>
      <c r="H20" s="77">
        <v>40</v>
      </c>
      <c r="I20" s="77"/>
      <c r="J20" s="119">
        <v>31</v>
      </c>
      <c r="K20" s="54"/>
      <c r="L20" s="69">
        <f t="shared" si="1"/>
        <v>99</v>
      </c>
      <c r="M20" s="70">
        <f t="shared" si="2"/>
        <v>33</v>
      </c>
      <c r="N20" s="71"/>
      <c r="Q20" s="87"/>
      <c r="R20" s="88"/>
      <c r="S20" s="75"/>
      <c r="T20" s="54"/>
    </row>
    <row r="21" spans="1:23" s="51" customFormat="1" ht="18.75" customHeight="1" thickBot="1">
      <c r="A21" s="63">
        <v>17</v>
      </c>
      <c r="B21" s="116" t="s">
        <v>402</v>
      </c>
      <c r="C21" s="65"/>
      <c r="D21" s="66">
        <f t="shared" si="0"/>
        <v>2</v>
      </c>
      <c r="E21" s="67"/>
      <c r="F21" s="122"/>
      <c r="G21" s="128"/>
      <c r="H21" s="67">
        <v>47</v>
      </c>
      <c r="I21" s="67">
        <v>50</v>
      </c>
      <c r="J21" s="98"/>
      <c r="K21" s="54"/>
      <c r="L21" s="69">
        <f>SUM(E21:J21)</f>
        <v>97</v>
      </c>
      <c r="M21" s="70">
        <f t="shared" si="2"/>
        <v>48.5</v>
      </c>
      <c r="N21" s="71"/>
      <c r="Q21" s="87"/>
      <c r="R21" s="88"/>
      <c r="S21" s="75"/>
      <c r="T21" s="54"/>
    </row>
    <row r="22" spans="1:23" s="51" customFormat="1" ht="18.75" customHeight="1" thickBot="1">
      <c r="A22" s="63">
        <v>18</v>
      </c>
      <c r="B22" s="116" t="s">
        <v>50</v>
      </c>
      <c r="C22" s="68" t="s">
        <v>105</v>
      </c>
      <c r="D22" s="66">
        <f t="shared" si="0"/>
        <v>3</v>
      </c>
      <c r="E22" s="91">
        <v>31</v>
      </c>
      <c r="F22" s="117">
        <v>20</v>
      </c>
      <c r="G22" s="130"/>
      <c r="H22" s="91"/>
      <c r="I22" s="91">
        <v>43</v>
      </c>
      <c r="J22" s="131"/>
      <c r="K22" s="125"/>
      <c r="L22" s="69">
        <f>SUM(LARGE(E22:J22,1)+LARGE(E22:J22,2)+LARGE(E22:J22,3))</f>
        <v>94</v>
      </c>
      <c r="M22" s="70">
        <f t="shared" si="2"/>
        <v>31.333333333333332</v>
      </c>
      <c r="Q22" s="87"/>
      <c r="R22" s="88"/>
      <c r="S22" s="75"/>
      <c r="T22" s="54"/>
    </row>
    <row r="23" spans="1:23" s="51" customFormat="1" ht="18.75" customHeight="1" thickBot="1">
      <c r="A23" s="63">
        <v>18</v>
      </c>
      <c r="B23" s="121" t="s">
        <v>403</v>
      </c>
      <c r="C23" s="65"/>
      <c r="D23" s="66">
        <f t="shared" si="0"/>
        <v>2</v>
      </c>
      <c r="E23" s="67"/>
      <c r="F23" s="122"/>
      <c r="G23" s="128"/>
      <c r="H23" s="67">
        <v>45</v>
      </c>
      <c r="I23" s="67">
        <v>47</v>
      </c>
      <c r="J23" s="98"/>
      <c r="K23" s="125"/>
      <c r="L23" s="69">
        <f>SUM(E23:J23)</f>
        <v>92</v>
      </c>
      <c r="M23" s="70">
        <f t="shared" si="2"/>
        <v>46</v>
      </c>
      <c r="N23" s="71"/>
      <c r="Q23" s="87"/>
      <c r="R23" s="88"/>
      <c r="S23" s="75"/>
      <c r="T23" s="54"/>
    </row>
    <row r="24" spans="1:23" s="51" customFormat="1" ht="18.75" customHeight="1" thickBot="1">
      <c r="A24" s="63">
        <v>20</v>
      </c>
      <c r="B24" s="116" t="s">
        <v>181</v>
      </c>
      <c r="C24" s="68"/>
      <c r="D24" s="66">
        <f t="shared" si="0"/>
        <v>4</v>
      </c>
      <c r="E24" s="97">
        <v>20</v>
      </c>
      <c r="F24" s="122">
        <v>20</v>
      </c>
      <c r="G24" s="118"/>
      <c r="H24" s="77">
        <v>35</v>
      </c>
      <c r="I24" s="77">
        <v>35</v>
      </c>
      <c r="J24" s="119"/>
      <c r="K24" s="54"/>
      <c r="L24" s="69">
        <f>SUM(LARGE(E24:J24,1)+LARGE(E24:J24,2)+LARGE(E24:J24,3))</f>
        <v>90</v>
      </c>
      <c r="M24" s="70">
        <f t="shared" si="2"/>
        <v>27.5</v>
      </c>
      <c r="N24" s="71"/>
      <c r="O24" s="54"/>
      <c r="Q24" s="87"/>
      <c r="R24" s="88"/>
      <c r="S24" s="75"/>
      <c r="T24" s="54"/>
    </row>
    <row r="25" spans="1:23" s="51" customFormat="1" ht="18.75" customHeight="1" thickBot="1">
      <c r="A25" s="63">
        <v>20</v>
      </c>
      <c r="B25" s="121" t="s">
        <v>404</v>
      </c>
      <c r="C25" s="65"/>
      <c r="D25" s="66">
        <f t="shared" si="0"/>
        <v>4</v>
      </c>
      <c r="E25" s="67">
        <v>20</v>
      </c>
      <c r="F25" s="136">
        <v>20</v>
      </c>
      <c r="G25" s="128"/>
      <c r="H25" s="67">
        <v>35</v>
      </c>
      <c r="I25" s="67">
        <v>35</v>
      </c>
      <c r="J25" s="98"/>
      <c r="K25" s="54"/>
      <c r="L25" s="69">
        <f>SUM(LARGE(E25:J25,1)+LARGE(E25:J25,2)+LARGE(E25:J25,3))</f>
        <v>90</v>
      </c>
      <c r="M25" s="70">
        <f t="shared" si="2"/>
        <v>27.5</v>
      </c>
      <c r="N25" s="71"/>
      <c r="O25" s="14"/>
      <c r="Q25" s="87"/>
      <c r="R25" s="54"/>
      <c r="S25" s="75"/>
      <c r="T25" s="54"/>
    </row>
    <row r="26" spans="1:23" s="51" customFormat="1" ht="18.75" customHeight="1" thickBot="1">
      <c r="A26" s="63">
        <v>21</v>
      </c>
      <c r="B26" s="116" t="s">
        <v>171</v>
      </c>
      <c r="C26" s="68" t="s">
        <v>105</v>
      </c>
      <c r="D26" s="66">
        <f t="shared" si="0"/>
        <v>4</v>
      </c>
      <c r="E26" s="77">
        <v>20</v>
      </c>
      <c r="F26" s="117">
        <v>20</v>
      </c>
      <c r="G26" s="118"/>
      <c r="H26" s="77">
        <v>32</v>
      </c>
      <c r="I26" s="77"/>
      <c r="J26" s="119">
        <v>33</v>
      </c>
      <c r="K26" s="54"/>
      <c r="L26" s="69">
        <f>SUM(LARGE(E26:J26,1)+LARGE(E26:J26,2)+LARGE(E26:J26,3))</f>
        <v>85</v>
      </c>
      <c r="M26" s="70">
        <f t="shared" si="2"/>
        <v>26.25</v>
      </c>
      <c r="N26" s="71"/>
      <c r="O26" s="14"/>
      <c r="Q26" s="87"/>
      <c r="R26" s="54"/>
      <c r="S26" s="75"/>
      <c r="T26" s="54"/>
    </row>
    <row r="27" spans="1:23" s="51" customFormat="1" ht="18.75" customHeight="1" thickBot="1">
      <c r="A27" s="63">
        <v>22</v>
      </c>
      <c r="B27" s="116" t="s">
        <v>90</v>
      </c>
      <c r="C27" s="65"/>
      <c r="D27" s="66">
        <f t="shared" si="0"/>
        <v>3</v>
      </c>
      <c r="E27" s="97">
        <v>21</v>
      </c>
      <c r="F27" s="122">
        <v>20</v>
      </c>
      <c r="G27" s="130"/>
      <c r="H27" s="91"/>
      <c r="I27" s="91">
        <v>39</v>
      </c>
      <c r="J27" s="131"/>
      <c r="K27" s="54"/>
      <c r="L27" s="69">
        <f>SUM(LARGE(E27:J27,1)+LARGE(E27:J27,2)+LARGE(E27:J27,3))</f>
        <v>80</v>
      </c>
      <c r="M27" s="70">
        <f t="shared" si="2"/>
        <v>26.666666666666668</v>
      </c>
      <c r="N27" s="71"/>
      <c r="O27" s="14"/>
      <c r="Q27" s="87"/>
      <c r="R27" s="54"/>
      <c r="S27" s="75"/>
      <c r="T27" s="54"/>
    </row>
    <row r="28" spans="1:23" s="51" customFormat="1" ht="18.75" customHeight="1" thickBot="1">
      <c r="A28" s="63">
        <v>22</v>
      </c>
      <c r="B28" s="116" t="s">
        <v>205</v>
      </c>
      <c r="C28" s="68"/>
      <c r="D28" s="66">
        <f t="shared" si="0"/>
        <v>2</v>
      </c>
      <c r="E28" s="97"/>
      <c r="F28" s="122"/>
      <c r="G28" s="118"/>
      <c r="H28" s="77">
        <v>41</v>
      </c>
      <c r="I28" s="77">
        <v>39</v>
      </c>
      <c r="J28" s="119"/>
      <c r="K28" s="54"/>
      <c r="L28" s="69">
        <f>SUM(E28:J28)</f>
        <v>80</v>
      </c>
      <c r="M28" s="70">
        <f t="shared" si="2"/>
        <v>40</v>
      </c>
      <c r="N28" s="71"/>
      <c r="O28" s="14"/>
      <c r="P28" s="54"/>
      <c r="Q28" s="87"/>
      <c r="R28" s="54"/>
      <c r="S28" s="75"/>
      <c r="T28" s="54"/>
    </row>
    <row r="29" spans="1:23" s="51" customFormat="1" ht="18.75" customHeight="1" thickBot="1">
      <c r="A29" s="63">
        <v>24</v>
      </c>
      <c r="B29" s="116" t="s">
        <v>172</v>
      </c>
      <c r="C29" s="65" t="s">
        <v>105</v>
      </c>
      <c r="D29" s="66">
        <f t="shared" si="0"/>
        <v>4</v>
      </c>
      <c r="E29" s="67">
        <v>20</v>
      </c>
      <c r="F29" s="117">
        <v>20</v>
      </c>
      <c r="G29" s="128"/>
      <c r="H29" s="67">
        <v>32</v>
      </c>
      <c r="I29" s="67"/>
      <c r="J29" s="98">
        <v>25</v>
      </c>
      <c r="K29" s="54"/>
      <c r="L29" s="69">
        <f>SUM(LARGE(E29:J29,1)+LARGE(E29:J29,2)+LARGE(E29:J29,3))</f>
        <v>77</v>
      </c>
      <c r="M29" s="70">
        <f t="shared" si="2"/>
        <v>24.25</v>
      </c>
      <c r="N29" s="71"/>
      <c r="O29" s="14"/>
      <c r="P29" s="54"/>
      <c r="Q29" s="87"/>
      <c r="R29" s="54"/>
      <c r="S29" s="75"/>
      <c r="T29" s="54"/>
    </row>
    <row r="30" spans="1:23" s="51" customFormat="1" ht="18.75" customHeight="1" thickBot="1">
      <c r="A30" s="63">
        <v>25</v>
      </c>
      <c r="B30" s="116" t="s">
        <v>179</v>
      </c>
      <c r="C30" s="65"/>
      <c r="D30" s="66">
        <f t="shared" si="0"/>
        <v>2</v>
      </c>
      <c r="E30" s="67">
        <v>26</v>
      </c>
      <c r="F30" s="117">
        <v>47</v>
      </c>
      <c r="G30" s="128"/>
      <c r="H30" s="67"/>
      <c r="I30" s="67"/>
      <c r="J30" s="98"/>
      <c r="K30" s="54"/>
      <c r="L30" s="69">
        <f t="shared" ref="L30:L93" si="3">SUM(E30:J30)</f>
        <v>73</v>
      </c>
      <c r="M30" s="70">
        <f t="shared" si="2"/>
        <v>36.5</v>
      </c>
      <c r="N30" s="71"/>
      <c r="O30" s="14"/>
      <c r="P30" s="14"/>
      <c r="Q30" s="75"/>
      <c r="R30" s="54"/>
      <c r="S30" s="75"/>
      <c r="T30" s="54"/>
    </row>
    <row r="31" spans="1:23" s="51" customFormat="1" ht="18.75" customHeight="1" thickBot="1">
      <c r="A31" s="63"/>
      <c r="B31" s="116" t="s">
        <v>137</v>
      </c>
      <c r="C31" s="65" t="s">
        <v>105</v>
      </c>
      <c r="D31" s="66">
        <f t="shared" si="0"/>
        <v>2</v>
      </c>
      <c r="E31" s="83">
        <v>50</v>
      </c>
      <c r="F31" s="117">
        <v>20</v>
      </c>
      <c r="G31" s="114"/>
      <c r="H31" s="83"/>
      <c r="I31" s="83"/>
      <c r="J31" s="120"/>
      <c r="K31" s="54"/>
      <c r="L31" s="69">
        <f t="shared" si="3"/>
        <v>70</v>
      </c>
      <c r="M31" s="70">
        <f t="shared" si="2"/>
        <v>35</v>
      </c>
      <c r="N31" s="71"/>
      <c r="O31" s="14"/>
      <c r="P31" s="14"/>
      <c r="Q31" s="75"/>
      <c r="R31" s="99"/>
      <c r="S31" s="75"/>
      <c r="T31" s="54"/>
    </row>
    <row r="32" spans="1:23" s="51" customFormat="1" ht="18.75" customHeight="1" thickBot="1">
      <c r="A32" s="63"/>
      <c r="B32" s="121" t="s">
        <v>227</v>
      </c>
      <c r="C32" s="68"/>
      <c r="D32" s="66">
        <f t="shared" si="0"/>
        <v>2</v>
      </c>
      <c r="E32" s="83">
        <v>35</v>
      </c>
      <c r="F32" s="122">
        <v>34</v>
      </c>
      <c r="G32" s="114"/>
      <c r="H32" s="83"/>
      <c r="I32" s="83"/>
      <c r="J32" s="120"/>
      <c r="K32" s="125"/>
      <c r="L32" s="69">
        <f t="shared" si="3"/>
        <v>69</v>
      </c>
      <c r="M32" s="70">
        <f t="shared" si="2"/>
        <v>34.5</v>
      </c>
      <c r="N32" s="71"/>
      <c r="O32" s="14"/>
      <c r="P32" s="14"/>
      <c r="Q32" s="75"/>
      <c r="R32" s="99"/>
      <c r="S32" s="75"/>
      <c r="T32" s="54"/>
    </row>
    <row r="33" spans="1:20" s="51" customFormat="1" ht="18.75" customHeight="1" thickBot="1">
      <c r="A33" s="80"/>
      <c r="B33" s="116" t="s">
        <v>178</v>
      </c>
      <c r="C33" s="65"/>
      <c r="D33" s="66">
        <f t="shared" si="0"/>
        <v>2</v>
      </c>
      <c r="E33" s="77">
        <v>30</v>
      </c>
      <c r="F33" s="122">
        <v>38</v>
      </c>
      <c r="G33" s="114"/>
      <c r="H33" s="83"/>
      <c r="I33" s="83"/>
      <c r="J33" s="120"/>
      <c r="K33" s="125"/>
      <c r="L33" s="69">
        <f t="shared" si="3"/>
        <v>68</v>
      </c>
      <c r="M33" s="70">
        <f t="shared" si="2"/>
        <v>34</v>
      </c>
      <c r="N33" s="71"/>
      <c r="O33" s="14"/>
      <c r="P33" s="14"/>
      <c r="Q33" s="75"/>
      <c r="R33" s="99"/>
      <c r="S33" s="75"/>
      <c r="T33" s="54"/>
    </row>
    <row r="34" spans="1:20" s="51" customFormat="1" ht="18.75" customHeight="1" thickBot="1">
      <c r="A34" s="63"/>
      <c r="B34" s="121" t="s">
        <v>86</v>
      </c>
      <c r="C34" s="68"/>
      <c r="D34" s="66">
        <f t="shared" si="0"/>
        <v>2</v>
      </c>
      <c r="E34" s="83"/>
      <c r="F34" s="122"/>
      <c r="G34" s="114"/>
      <c r="H34" s="83">
        <v>38</v>
      </c>
      <c r="I34" s="83"/>
      <c r="J34" s="120">
        <v>29</v>
      </c>
      <c r="K34" s="125"/>
      <c r="L34" s="69">
        <f t="shared" si="3"/>
        <v>67</v>
      </c>
      <c r="M34" s="70">
        <f t="shared" si="2"/>
        <v>33.5</v>
      </c>
      <c r="N34" s="71"/>
      <c r="O34" s="14"/>
      <c r="P34" s="14"/>
      <c r="Q34" s="75"/>
      <c r="R34" s="99"/>
      <c r="S34" s="75"/>
      <c r="T34" s="54"/>
    </row>
    <row r="35" spans="1:20" s="51" customFormat="1" ht="18.75" customHeight="1" thickBot="1">
      <c r="A35" s="66"/>
      <c r="B35" s="137" t="s">
        <v>177</v>
      </c>
      <c r="C35" s="65"/>
      <c r="D35" s="66">
        <f t="shared" si="0"/>
        <v>2</v>
      </c>
      <c r="E35" s="97"/>
      <c r="F35" s="126"/>
      <c r="G35" s="127"/>
      <c r="H35" s="97"/>
      <c r="I35" s="97">
        <v>32</v>
      </c>
      <c r="J35" s="103">
        <v>35</v>
      </c>
      <c r="K35" s="125"/>
      <c r="L35" s="69">
        <f t="shared" si="3"/>
        <v>67</v>
      </c>
      <c r="M35" s="70">
        <f t="shared" si="2"/>
        <v>33.5</v>
      </c>
      <c r="N35" s="71"/>
      <c r="O35" s="14"/>
      <c r="P35" s="14"/>
      <c r="Q35" s="75"/>
      <c r="R35" s="99"/>
      <c r="S35" s="75"/>
      <c r="T35" s="54"/>
    </row>
    <row r="36" spans="1:20" s="51" customFormat="1" ht="18.75" customHeight="1" thickBot="1">
      <c r="A36" s="80"/>
      <c r="B36" s="116" t="s">
        <v>122</v>
      </c>
      <c r="C36" s="65"/>
      <c r="D36" s="66">
        <f t="shared" si="0"/>
        <v>2</v>
      </c>
      <c r="E36" s="77">
        <v>29</v>
      </c>
      <c r="F36" s="117">
        <v>35</v>
      </c>
      <c r="G36" s="118"/>
      <c r="H36" s="77"/>
      <c r="I36" s="77"/>
      <c r="J36" s="119"/>
      <c r="K36" s="125"/>
      <c r="L36" s="69">
        <f t="shared" si="3"/>
        <v>64</v>
      </c>
      <c r="M36" s="70">
        <f t="shared" si="2"/>
        <v>32</v>
      </c>
      <c r="N36" s="71"/>
      <c r="O36" s="14"/>
      <c r="P36" s="14"/>
      <c r="Q36" s="75"/>
      <c r="R36" s="99"/>
      <c r="S36" s="75"/>
      <c r="T36" s="54"/>
    </row>
    <row r="37" spans="1:20" s="51" customFormat="1" ht="18.75" customHeight="1" thickBot="1">
      <c r="A37" s="66"/>
      <c r="B37" s="121" t="s">
        <v>405</v>
      </c>
      <c r="C37" s="65"/>
      <c r="D37" s="66">
        <f t="shared" si="0"/>
        <v>2</v>
      </c>
      <c r="E37" s="67">
        <v>20</v>
      </c>
      <c r="F37" s="122">
        <v>43</v>
      </c>
      <c r="G37" s="128"/>
      <c r="H37" s="67"/>
      <c r="I37" s="67"/>
      <c r="J37" s="98"/>
      <c r="K37" s="125"/>
      <c r="L37" s="69">
        <f t="shared" si="3"/>
        <v>63</v>
      </c>
      <c r="M37" s="70">
        <f t="shared" si="2"/>
        <v>31.5</v>
      </c>
      <c r="N37" s="71"/>
      <c r="O37" s="14"/>
      <c r="P37" s="14"/>
      <c r="Q37" s="75"/>
      <c r="R37" s="99"/>
      <c r="S37" s="75"/>
      <c r="T37" s="54"/>
    </row>
    <row r="38" spans="1:20" s="51" customFormat="1" ht="18.75" customHeight="1" thickBot="1">
      <c r="A38" s="63"/>
      <c r="B38" s="116" t="s">
        <v>170</v>
      </c>
      <c r="C38" s="65"/>
      <c r="D38" s="66">
        <f t="shared" si="0"/>
        <v>2</v>
      </c>
      <c r="E38" s="83"/>
      <c r="F38" s="117">
        <v>20</v>
      </c>
      <c r="G38" s="114">
        <v>43</v>
      </c>
      <c r="H38" s="83"/>
      <c r="I38" s="83"/>
      <c r="J38" s="120"/>
      <c r="K38" s="125"/>
      <c r="L38" s="69">
        <f t="shared" si="3"/>
        <v>63</v>
      </c>
      <c r="M38" s="70">
        <f t="shared" si="2"/>
        <v>31.5</v>
      </c>
      <c r="N38" s="71"/>
      <c r="O38" s="14"/>
      <c r="P38" s="14"/>
      <c r="Q38" s="75"/>
      <c r="R38" s="99"/>
      <c r="S38" s="75"/>
      <c r="T38" s="54"/>
    </row>
    <row r="39" spans="1:20" s="51" customFormat="1" ht="18.75" customHeight="1" thickBot="1">
      <c r="A39" s="80"/>
      <c r="B39" s="116" t="s">
        <v>193</v>
      </c>
      <c r="C39" s="65"/>
      <c r="D39" s="66">
        <f t="shared" si="0"/>
        <v>2</v>
      </c>
      <c r="E39" s="91">
        <v>41</v>
      </c>
      <c r="F39" s="117">
        <v>20</v>
      </c>
      <c r="G39" s="130"/>
      <c r="H39" s="91"/>
      <c r="I39" s="91"/>
      <c r="J39" s="131"/>
      <c r="K39" s="125"/>
      <c r="L39" s="69">
        <f t="shared" si="3"/>
        <v>61</v>
      </c>
      <c r="M39" s="70">
        <f t="shared" si="2"/>
        <v>30.5</v>
      </c>
      <c r="N39" s="71"/>
      <c r="O39" s="14"/>
      <c r="P39" s="14"/>
      <c r="Q39" s="75"/>
      <c r="R39" s="99"/>
      <c r="S39" s="75"/>
      <c r="T39" s="54"/>
    </row>
    <row r="40" spans="1:20" s="51" customFormat="1" ht="18.75" customHeight="1" thickBot="1">
      <c r="A40" s="63"/>
      <c r="B40" s="116" t="s">
        <v>406</v>
      </c>
      <c r="C40" s="65"/>
      <c r="D40" s="66">
        <f t="shared" si="0"/>
        <v>2</v>
      </c>
      <c r="E40" s="77">
        <v>20</v>
      </c>
      <c r="F40" s="126">
        <v>40</v>
      </c>
      <c r="G40" s="127"/>
      <c r="H40" s="97"/>
      <c r="I40" s="97"/>
      <c r="J40" s="103"/>
      <c r="K40" s="125"/>
      <c r="L40" s="69">
        <f t="shared" si="3"/>
        <v>60</v>
      </c>
      <c r="M40" s="70">
        <f t="shared" si="2"/>
        <v>30</v>
      </c>
      <c r="N40" s="71"/>
      <c r="O40" s="14"/>
      <c r="P40" s="14"/>
      <c r="Q40" s="75"/>
      <c r="R40" s="99"/>
      <c r="S40" s="75"/>
      <c r="T40" s="54"/>
    </row>
    <row r="41" spans="1:20" s="51" customFormat="1" ht="18.75" customHeight="1" thickBot="1">
      <c r="A41" s="63"/>
      <c r="B41" s="116" t="s">
        <v>116</v>
      </c>
      <c r="C41" s="65" t="s">
        <v>76</v>
      </c>
      <c r="D41" s="66">
        <f t="shared" si="0"/>
        <v>2</v>
      </c>
      <c r="E41" s="67"/>
      <c r="F41" s="117">
        <v>20</v>
      </c>
      <c r="G41" s="128">
        <v>40</v>
      </c>
      <c r="H41" s="67"/>
      <c r="I41" s="67"/>
      <c r="J41" s="98"/>
      <c r="K41" s="125"/>
      <c r="L41" s="69">
        <f t="shared" si="3"/>
        <v>60</v>
      </c>
      <c r="M41" s="70">
        <f t="shared" si="2"/>
        <v>30</v>
      </c>
      <c r="N41" s="71"/>
      <c r="O41" s="14"/>
      <c r="P41" s="14"/>
      <c r="Q41" s="75"/>
      <c r="R41" s="99"/>
      <c r="S41" s="75"/>
      <c r="T41" s="54"/>
    </row>
    <row r="42" spans="1:20" s="51" customFormat="1" ht="18.75" customHeight="1" thickBot="1">
      <c r="A42" s="63"/>
      <c r="B42" s="121" t="s">
        <v>63</v>
      </c>
      <c r="C42" s="68"/>
      <c r="D42" s="66">
        <f t="shared" si="0"/>
        <v>2</v>
      </c>
      <c r="E42" s="83">
        <v>20</v>
      </c>
      <c r="F42" s="122"/>
      <c r="G42" s="114"/>
      <c r="H42" s="83"/>
      <c r="I42" s="83">
        <v>40</v>
      </c>
      <c r="J42" s="120"/>
      <c r="K42" s="125"/>
      <c r="L42" s="69">
        <f t="shared" si="3"/>
        <v>60</v>
      </c>
      <c r="M42" s="70">
        <f t="shared" si="2"/>
        <v>30</v>
      </c>
      <c r="N42" s="71"/>
      <c r="O42" s="14"/>
      <c r="P42" s="14"/>
      <c r="Q42" s="75"/>
      <c r="R42" s="99"/>
      <c r="S42" s="75"/>
      <c r="T42" s="54"/>
    </row>
    <row r="43" spans="1:20" s="51" customFormat="1" ht="18.75" customHeight="1" thickBot="1">
      <c r="A43" s="63"/>
      <c r="B43" s="116" t="s">
        <v>239</v>
      </c>
      <c r="C43" s="68"/>
      <c r="D43" s="66">
        <f t="shared" si="0"/>
        <v>2</v>
      </c>
      <c r="E43" s="97">
        <v>39</v>
      </c>
      <c r="F43" s="122">
        <v>20</v>
      </c>
      <c r="G43" s="127"/>
      <c r="H43" s="97"/>
      <c r="I43" s="97"/>
      <c r="J43" s="103"/>
      <c r="K43" s="125"/>
      <c r="L43" s="69">
        <f t="shared" si="3"/>
        <v>59</v>
      </c>
      <c r="M43" s="70">
        <f t="shared" si="2"/>
        <v>29.5</v>
      </c>
      <c r="N43" s="71"/>
      <c r="O43" s="14"/>
      <c r="P43" s="14"/>
      <c r="Q43" s="75"/>
      <c r="R43" s="99"/>
      <c r="S43" s="75"/>
      <c r="T43" s="54"/>
    </row>
    <row r="44" spans="1:20" s="51" customFormat="1" ht="18.75" customHeight="1" thickBot="1">
      <c r="A44" s="63"/>
      <c r="B44" s="116" t="s">
        <v>407</v>
      </c>
      <c r="C44" s="65"/>
      <c r="D44" s="66">
        <f t="shared" si="0"/>
        <v>2</v>
      </c>
      <c r="E44" s="67">
        <v>39</v>
      </c>
      <c r="F44" s="117">
        <v>20</v>
      </c>
      <c r="G44" s="128"/>
      <c r="H44" s="67"/>
      <c r="I44" s="67"/>
      <c r="J44" s="98"/>
      <c r="K44" s="125"/>
      <c r="L44" s="69">
        <f t="shared" si="3"/>
        <v>59</v>
      </c>
      <c r="M44" s="70">
        <f t="shared" si="2"/>
        <v>29.5</v>
      </c>
      <c r="N44" s="71"/>
      <c r="O44" s="14"/>
      <c r="P44" s="14"/>
      <c r="Q44" s="75"/>
      <c r="R44" s="99"/>
      <c r="S44" s="75"/>
      <c r="T44" s="54"/>
    </row>
    <row r="45" spans="1:20" s="51" customFormat="1" ht="18.75" customHeight="1" thickBot="1">
      <c r="A45" s="63"/>
      <c r="B45" s="116" t="s">
        <v>183</v>
      </c>
      <c r="C45" s="68"/>
      <c r="D45" s="66">
        <f t="shared" si="0"/>
        <v>2</v>
      </c>
      <c r="E45" s="91">
        <v>30</v>
      </c>
      <c r="F45" s="117">
        <v>28</v>
      </c>
      <c r="G45" s="130"/>
      <c r="H45" s="91"/>
      <c r="I45" s="91"/>
      <c r="J45" s="131"/>
      <c r="K45" s="125"/>
      <c r="L45" s="69">
        <f t="shared" si="3"/>
        <v>58</v>
      </c>
      <c r="M45" s="70">
        <f t="shared" si="2"/>
        <v>29</v>
      </c>
      <c r="N45" s="71"/>
      <c r="O45" s="14"/>
      <c r="P45" s="14"/>
      <c r="Q45" s="75"/>
      <c r="R45" s="99"/>
      <c r="S45" s="75"/>
      <c r="T45" s="54"/>
    </row>
    <row r="46" spans="1:20" s="51" customFormat="1" ht="18.75" customHeight="1" thickBot="1">
      <c r="A46" s="66"/>
      <c r="B46" s="116" t="s">
        <v>189</v>
      </c>
      <c r="C46" s="68"/>
      <c r="D46" s="66">
        <f t="shared" si="0"/>
        <v>2</v>
      </c>
      <c r="E46" s="83">
        <v>34</v>
      </c>
      <c r="F46" s="122">
        <v>23</v>
      </c>
      <c r="G46" s="114"/>
      <c r="H46" s="83"/>
      <c r="I46" s="83"/>
      <c r="J46" s="120"/>
      <c r="K46" s="125"/>
      <c r="L46" s="69">
        <f t="shared" si="3"/>
        <v>57</v>
      </c>
      <c r="M46" s="70">
        <f t="shared" si="2"/>
        <v>28.5</v>
      </c>
      <c r="N46" s="71"/>
      <c r="O46" s="14"/>
      <c r="P46" s="14"/>
      <c r="Q46" s="75"/>
      <c r="R46" s="99"/>
      <c r="S46" s="75"/>
      <c r="T46" s="54"/>
    </row>
    <row r="47" spans="1:20" s="51" customFormat="1" ht="18.75" customHeight="1" thickBot="1">
      <c r="A47" s="63"/>
      <c r="B47" s="116" t="s">
        <v>408</v>
      </c>
      <c r="C47" s="65"/>
      <c r="D47" s="66">
        <f t="shared" si="0"/>
        <v>2</v>
      </c>
      <c r="E47" s="77">
        <v>37</v>
      </c>
      <c r="F47" s="126">
        <v>20</v>
      </c>
      <c r="G47" s="127"/>
      <c r="H47" s="97"/>
      <c r="I47" s="97"/>
      <c r="J47" s="103"/>
      <c r="K47" s="125"/>
      <c r="L47" s="69">
        <f t="shared" si="3"/>
        <v>57</v>
      </c>
      <c r="M47" s="70">
        <f t="shared" si="2"/>
        <v>28.5</v>
      </c>
      <c r="N47" s="71"/>
      <c r="O47" s="14"/>
      <c r="P47" s="14"/>
      <c r="Q47" s="75"/>
      <c r="R47" s="99"/>
      <c r="S47" s="75"/>
      <c r="T47" s="54"/>
    </row>
    <row r="48" spans="1:20" s="51" customFormat="1" ht="18.75" customHeight="1" thickBot="1">
      <c r="A48" s="63"/>
      <c r="B48" s="121" t="s">
        <v>409</v>
      </c>
      <c r="C48" s="65"/>
      <c r="D48" s="66">
        <f t="shared" si="0"/>
        <v>2</v>
      </c>
      <c r="E48" s="67">
        <v>37</v>
      </c>
      <c r="F48" s="122">
        <v>20</v>
      </c>
      <c r="G48" s="128"/>
      <c r="H48" s="67"/>
      <c r="I48" s="67"/>
      <c r="J48" s="98"/>
      <c r="K48" s="125"/>
      <c r="L48" s="69">
        <f t="shared" si="3"/>
        <v>57</v>
      </c>
      <c r="M48" s="70">
        <f t="shared" si="2"/>
        <v>28.5</v>
      </c>
      <c r="N48" s="71"/>
      <c r="O48" s="14"/>
      <c r="P48" s="14"/>
      <c r="Q48" s="75"/>
      <c r="R48" s="99"/>
      <c r="S48" s="75"/>
      <c r="T48" s="54"/>
    </row>
    <row r="49" spans="1:23" s="51" customFormat="1" ht="18.75" customHeight="1" thickBot="1">
      <c r="A49" s="63"/>
      <c r="B49" s="116" t="s">
        <v>98</v>
      </c>
      <c r="C49" s="68"/>
      <c r="D49" s="66">
        <f t="shared" si="0"/>
        <v>2</v>
      </c>
      <c r="E49" s="77"/>
      <c r="F49" s="122"/>
      <c r="G49" s="118"/>
      <c r="H49" s="77">
        <v>31</v>
      </c>
      <c r="I49" s="77"/>
      <c r="J49" s="119">
        <v>26</v>
      </c>
      <c r="K49" s="54"/>
      <c r="L49" s="69">
        <f t="shared" si="3"/>
        <v>57</v>
      </c>
      <c r="M49" s="70">
        <f t="shared" si="2"/>
        <v>28.5</v>
      </c>
      <c r="O49" s="14"/>
      <c r="P49" s="14"/>
      <c r="Q49" s="75"/>
      <c r="R49" s="88"/>
      <c r="S49" s="75"/>
      <c r="T49" s="54"/>
    </row>
    <row r="50" spans="1:23" s="51" customFormat="1" ht="18.75" customHeight="1" thickBot="1">
      <c r="A50" s="63"/>
      <c r="B50" s="116" t="s">
        <v>410</v>
      </c>
      <c r="C50" s="65"/>
      <c r="D50" s="66">
        <f t="shared" si="0"/>
        <v>2</v>
      </c>
      <c r="E50" s="97">
        <v>36</v>
      </c>
      <c r="F50" s="117">
        <v>20</v>
      </c>
      <c r="G50" s="127"/>
      <c r="H50" s="97"/>
      <c r="I50" s="97"/>
      <c r="J50" s="103"/>
      <c r="K50" s="88"/>
      <c r="L50" s="69">
        <f t="shared" si="3"/>
        <v>56</v>
      </c>
      <c r="M50" s="70">
        <f t="shared" si="2"/>
        <v>28</v>
      </c>
      <c r="O50" s="14"/>
      <c r="P50" s="14"/>
      <c r="Q50" s="75"/>
      <c r="R50" s="88"/>
      <c r="S50" s="75"/>
      <c r="T50" s="54"/>
    </row>
    <row r="51" spans="1:23" s="51" customFormat="1" ht="18.75" customHeight="1" thickBot="1">
      <c r="A51" s="63"/>
      <c r="B51" s="116" t="s">
        <v>228</v>
      </c>
      <c r="C51" s="68"/>
      <c r="D51" s="66">
        <f t="shared" si="0"/>
        <v>2</v>
      </c>
      <c r="E51" s="83">
        <v>35</v>
      </c>
      <c r="F51" s="122">
        <v>20</v>
      </c>
      <c r="G51" s="114"/>
      <c r="H51" s="83"/>
      <c r="I51" s="83"/>
      <c r="J51" s="120"/>
      <c r="K51" s="54"/>
      <c r="L51" s="69">
        <f t="shared" si="3"/>
        <v>55</v>
      </c>
      <c r="M51" s="70">
        <f t="shared" si="2"/>
        <v>27.5</v>
      </c>
      <c r="O51" s="14"/>
      <c r="P51" s="14"/>
      <c r="Q51" s="75"/>
      <c r="R51" s="88"/>
      <c r="S51" s="75"/>
      <c r="T51" s="54"/>
    </row>
    <row r="52" spans="1:23" s="51" customFormat="1" ht="18.75" customHeight="1" thickBot="1">
      <c r="A52" s="66"/>
      <c r="B52" s="116" t="s">
        <v>411</v>
      </c>
      <c r="C52" s="68"/>
      <c r="D52" s="66">
        <f t="shared" si="0"/>
        <v>2</v>
      </c>
      <c r="E52" s="83">
        <v>33</v>
      </c>
      <c r="F52" s="122">
        <v>20</v>
      </c>
      <c r="G52" s="118"/>
      <c r="H52" s="77"/>
      <c r="I52" s="77"/>
      <c r="J52" s="119"/>
      <c r="K52" s="54"/>
      <c r="L52" s="69">
        <f t="shared" si="3"/>
        <v>53</v>
      </c>
      <c r="M52" s="70">
        <f t="shared" si="2"/>
        <v>26.5</v>
      </c>
      <c r="O52" s="14"/>
      <c r="P52" s="14"/>
      <c r="Q52" s="75"/>
      <c r="R52" s="88"/>
      <c r="S52" s="75"/>
      <c r="T52" s="54"/>
    </row>
    <row r="53" spans="1:23" s="51" customFormat="1" ht="18.75" customHeight="1" thickBot="1">
      <c r="A53" s="63"/>
      <c r="B53" s="116" t="s">
        <v>162</v>
      </c>
      <c r="C53" s="65"/>
      <c r="D53" s="66">
        <f t="shared" si="0"/>
        <v>2</v>
      </c>
      <c r="E53" s="83">
        <v>20</v>
      </c>
      <c r="F53" s="117">
        <v>32</v>
      </c>
      <c r="G53" s="114"/>
      <c r="H53" s="83"/>
      <c r="I53" s="83"/>
      <c r="J53" s="120"/>
      <c r="K53" s="54"/>
      <c r="L53" s="69">
        <f t="shared" si="3"/>
        <v>52</v>
      </c>
      <c r="M53" s="70">
        <f t="shared" si="2"/>
        <v>26</v>
      </c>
      <c r="O53" s="14"/>
      <c r="P53" s="14"/>
      <c r="Q53" s="75"/>
      <c r="R53" s="88"/>
      <c r="S53" s="75"/>
      <c r="T53" s="54"/>
    </row>
    <row r="54" spans="1:23" s="51" customFormat="1" ht="18.75" customHeight="1" thickBot="1">
      <c r="A54" s="63"/>
      <c r="B54" s="116" t="s">
        <v>164</v>
      </c>
      <c r="C54" s="68"/>
      <c r="D54" s="66">
        <f t="shared" si="0"/>
        <v>1</v>
      </c>
      <c r="E54" s="83">
        <v>50</v>
      </c>
      <c r="F54" s="117"/>
      <c r="G54" s="114"/>
      <c r="H54" s="83"/>
      <c r="I54" s="83"/>
      <c r="J54" s="120"/>
      <c r="K54" s="54"/>
      <c r="L54" s="69">
        <f t="shared" si="3"/>
        <v>50</v>
      </c>
      <c r="M54" s="70">
        <f t="shared" si="2"/>
        <v>50</v>
      </c>
      <c r="O54" s="14"/>
      <c r="P54" s="14"/>
      <c r="Q54" s="75"/>
      <c r="R54" s="88"/>
      <c r="S54" s="75"/>
      <c r="T54" s="54"/>
    </row>
    <row r="55" spans="1:23" s="51" customFormat="1" ht="18.75" customHeight="1" thickBot="1">
      <c r="A55" s="63"/>
      <c r="B55" s="116" t="s">
        <v>125</v>
      </c>
      <c r="C55" s="65"/>
      <c r="D55" s="66">
        <f t="shared" si="0"/>
        <v>2</v>
      </c>
      <c r="E55" s="97">
        <v>20</v>
      </c>
      <c r="F55" s="126">
        <v>30</v>
      </c>
      <c r="G55" s="127"/>
      <c r="H55" s="97"/>
      <c r="I55" s="97"/>
      <c r="J55" s="103"/>
      <c r="K55" s="54"/>
      <c r="L55" s="69">
        <f t="shared" si="3"/>
        <v>50</v>
      </c>
      <c r="M55" s="70">
        <f t="shared" si="2"/>
        <v>25</v>
      </c>
      <c r="N55" s="71"/>
      <c r="O55" s="14"/>
      <c r="P55" s="14"/>
      <c r="Q55" s="101"/>
      <c r="R55" s="88"/>
      <c r="S55" s="75"/>
      <c r="T55" s="96"/>
      <c r="U55" s="96"/>
      <c r="V55" s="96"/>
      <c r="W55" s="75"/>
    </row>
    <row r="56" spans="1:23" s="51" customFormat="1" ht="18.75" customHeight="1" thickBot="1">
      <c r="A56" s="63"/>
      <c r="B56" s="116" t="s">
        <v>139</v>
      </c>
      <c r="C56" s="65"/>
      <c r="D56" s="66">
        <f t="shared" si="0"/>
        <v>2</v>
      </c>
      <c r="E56" s="77">
        <v>29</v>
      </c>
      <c r="F56" s="122">
        <v>20</v>
      </c>
      <c r="G56" s="128"/>
      <c r="H56" s="67"/>
      <c r="I56" s="67"/>
      <c r="J56" s="98"/>
      <c r="K56" s="125"/>
      <c r="L56" s="69">
        <f t="shared" si="3"/>
        <v>49</v>
      </c>
      <c r="M56" s="70">
        <f t="shared" si="2"/>
        <v>24.5</v>
      </c>
      <c r="O56" s="14"/>
      <c r="P56" s="14"/>
      <c r="Q56" s="101"/>
      <c r="R56" s="88"/>
      <c r="S56" s="75"/>
      <c r="T56" s="54"/>
    </row>
    <row r="57" spans="1:23" s="51" customFormat="1" ht="18.75" customHeight="1" thickBot="1">
      <c r="A57" s="63"/>
      <c r="B57" s="116" t="s">
        <v>412</v>
      </c>
      <c r="C57" s="65"/>
      <c r="D57" s="66">
        <f t="shared" si="0"/>
        <v>2</v>
      </c>
      <c r="E57" s="83">
        <v>20</v>
      </c>
      <c r="F57" s="117">
        <v>29</v>
      </c>
      <c r="G57" s="114"/>
      <c r="H57" s="83"/>
      <c r="I57" s="83"/>
      <c r="J57" s="120"/>
      <c r="K57" s="125"/>
      <c r="L57" s="69">
        <f t="shared" si="3"/>
        <v>49</v>
      </c>
      <c r="M57" s="70">
        <f t="shared" si="2"/>
        <v>24.5</v>
      </c>
      <c r="O57" s="14"/>
      <c r="P57" s="14"/>
      <c r="Q57" s="101"/>
      <c r="R57" s="88"/>
      <c r="S57" s="75"/>
      <c r="T57" s="54"/>
    </row>
    <row r="58" spans="1:23" s="51" customFormat="1" ht="18.75" customHeight="1" thickBot="1">
      <c r="A58" s="63"/>
      <c r="B58" s="116" t="s">
        <v>204</v>
      </c>
      <c r="C58" s="65"/>
      <c r="D58" s="66">
        <f t="shared" si="0"/>
        <v>2</v>
      </c>
      <c r="E58" s="67">
        <v>27</v>
      </c>
      <c r="F58" s="117">
        <v>20</v>
      </c>
      <c r="G58" s="128"/>
      <c r="H58" s="67"/>
      <c r="I58" s="67"/>
      <c r="J58" s="98"/>
      <c r="K58" s="125"/>
      <c r="L58" s="69">
        <f t="shared" si="3"/>
        <v>47</v>
      </c>
      <c r="M58" s="70">
        <f t="shared" si="2"/>
        <v>23.5</v>
      </c>
      <c r="N58" s="71"/>
      <c r="O58" s="14"/>
      <c r="P58" s="14"/>
      <c r="Q58" s="101"/>
      <c r="R58" s="54"/>
      <c r="S58" s="75"/>
      <c r="T58" s="54"/>
    </row>
    <row r="59" spans="1:23" s="51" customFormat="1" ht="18.75" customHeight="1" thickBot="1">
      <c r="A59" s="63"/>
      <c r="B59" s="116" t="s">
        <v>413</v>
      </c>
      <c r="C59" s="68"/>
      <c r="D59" s="66">
        <f t="shared" si="0"/>
        <v>2</v>
      </c>
      <c r="E59" s="83">
        <v>20</v>
      </c>
      <c r="F59" s="122">
        <v>26</v>
      </c>
      <c r="G59" s="114"/>
      <c r="H59" s="83"/>
      <c r="I59" s="83"/>
      <c r="J59" s="120"/>
      <c r="K59" s="125"/>
      <c r="L59" s="69">
        <f t="shared" si="3"/>
        <v>46</v>
      </c>
      <c r="M59" s="70">
        <f t="shared" si="2"/>
        <v>23</v>
      </c>
      <c r="N59" s="71"/>
      <c r="O59" s="14"/>
      <c r="P59" s="14"/>
      <c r="Q59" s="101"/>
      <c r="R59" s="54"/>
      <c r="S59" s="75"/>
      <c r="T59" s="54"/>
    </row>
    <row r="60" spans="1:23" s="51" customFormat="1" ht="18.75" customHeight="1" thickBot="1">
      <c r="A60" s="63"/>
      <c r="B60" s="116" t="s">
        <v>185</v>
      </c>
      <c r="C60" s="65"/>
      <c r="D60" s="66">
        <f t="shared" si="0"/>
        <v>2</v>
      </c>
      <c r="E60" s="105">
        <v>26</v>
      </c>
      <c r="F60" s="117">
        <v>20</v>
      </c>
      <c r="G60" s="134"/>
      <c r="H60" s="107"/>
      <c r="I60" s="105"/>
      <c r="J60" s="135"/>
      <c r="K60" s="125"/>
      <c r="L60" s="69">
        <f t="shared" si="3"/>
        <v>46</v>
      </c>
      <c r="M60" s="70">
        <f t="shared" si="2"/>
        <v>23</v>
      </c>
      <c r="N60" s="71"/>
      <c r="O60" s="14"/>
      <c r="P60" s="14"/>
      <c r="Q60" s="101"/>
      <c r="R60" s="54"/>
      <c r="S60" s="75"/>
      <c r="T60" s="54"/>
    </row>
    <row r="61" spans="1:23" s="51" customFormat="1" ht="18.75" customHeight="1" thickBot="1">
      <c r="A61" s="63"/>
      <c r="B61" s="116" t="s">
        <v>117</v>
      </c>
      <c r="C61" s="68"/>
      <c r="D61" s="66">
        <f t="shared" si="0"/>
        <v>1</v>
      </c>
      <c r="E61" s="83"/>
      <c r="F61" s="117"/>
      <c r="G61" s="114"/>
      <c r="H61" s="83"/>
      <c r="I61" s="83"/>
      <c r="J61" s="120">
        <v>45</v>
      </c>
      <c r="K61" s="125"/>
      <c r="L61" s="69">
        <f t="shared" si="3"/>
        <v>45</v>
      </c>
      <c r="M61" s="70">
        <f t="shared" si="2"/>
        <v>45</v>
      </c>
      <c r="N61" s="71"/>
      <c r="O61" s="14"/>
      <c r="P61" s="14"/>
      <c r="Q61" s="101"/>
      <c r="R61" s="54"/>
      <c r="S61" s="75"/>
      <c r="T61" s="54"/>
    </row>
    <row r="62" spans="1:23" s="51" customFormat="1" ht="18.75" customHeight="1" thickBot="1">
      <c r="A62" s="63"/>
      <c r="B62" s="121" t="s">
        <v>414</v>
      </c>
      <c r="C62" s="68"/>
      <c r="D62" s="66">
        <f t="shared" si="0"/>
        <v>2</v>
      </c>
      <c r="E62" s="83">
        <v>24</v>
      </c>
      <c r="F62" s="122">
        <v>20</v>
      </c>
      <c r="G62" s="114"/>
      <c r="H62" s="83"/>
      <c r="I62" s="83"/>
      <c r="J62" s="120"/>
      <c r="K62" s="125"/>
      <c r="L62" s="69">
        <f t="shared" si="3"/>
        <v>44</v>
      </c>
      <c r="M62" s="70">
        <f t="shared" si="2"/>
        <v>22</v>
      </c>
      <c r="N62" s="71"/>
      <c r="O62" s="14"/>
      <c r="P62" s="14"/>
      <c r="Q62" s="101"/>
      <c r="R62" s="54"/>
      <c r="S62" s="75"/>
      <c r="T62" s="54"/>
    </row>
    <row r="63" spans="1:23" s="51" customFormat="1" ht="18.75" customHeight="1" thickBot="1">
      <c r="A63" s="63"/>
      <c r="B63" s="116" t="s">
        <v>415</v>
      </c>
      <c r="C63" s="65"/>
      <c r="D63" s="66">
        <f t="shared" si="0"/>
        <v>2</v>
      </c>
      <c r="E63" s="83">
        <v>24</v>
      </c>
      <c r="F63" s="122">
        <v>20</v>
      </c>
      <c r="G63" s="114"/>
      <c r="H63" s="83"/>
      <c r="I63" s="83"/>
      <c r="J63" s="120"/>
      <c r="K63" s="125"/>
      <c r="L63" s="69">
        <f t="shared" si="3"/>
        <v>44</v>
      </c>
      <c r="M63" s="70">
        <f t="shared" si="2"/>
        <v>22</v>
      </c>
      <c r="N63" s="71"/>
      <c r="O63" s="14"/>
      <c r="P63" s="14"/>
      <c r="Q63" s="101"/>
      <c r="R63" s="54"/>
      <c r="S63" s="75"/>
      <c r="T63" s="54"/>
    </row>
    <row r="64" spans="1:23" s="51" customFormat="1" ht="18.75" customHeight="1" thickBot="1">
      <c r="A64" s="63"/>
      <c r="B64" s="116" t="s">
        <v>358</v>
      </c>
      <c r="C64" s="65"/>
      <c r="D64" s="66">
        <f t="shared" si="0"/>
        <v>1</v>
      </c>
      <c r="E64" s="83">
        <v>43</v>
      </c>
      <c r="F64" s="117"/>
      <c r="G64" s="114"/>
      <c r="H64" s="83"/>
      <c r="I64" s="83"/>
      <c r="J64" s="120"/>
      <c r="K64" s="125"/>
      <c r="L64" s="69">
        <f t="shared" si="3"/>
        <v>43</v>
      </c>
      <c r="M64" s="70">
        <f t="shared" si="2"/>
        <v>43</v>
      </c>
      <c r="N64" s="71"/>
      <c r="O64" s="14"/>
      <c r="P64" s="14"/>
      <c r="Q64" s="101"/>
      <c r="R64" s="54"/>
      <c r="S64" s="75"/>
      <c r="T64" s="54"/>
    </row>
    <row r="65" spans="1:20" s="51" customFormat="1" ht="18.75" customHeight="1" thickBot="1">
      <c r="A65" s="66"/>
      <c r="B65" s="116" t="s">
        <v>416</v>
      </c>
      <c r="C65" s="65"/>
      <c r="D65" s="66">
        <f t="shared" si="0"/>
        <v>1</v>
      </c>
      <c r="E65" s="97">
        <v>43</v>
      </c>
      <c r="F65" s="117"/>
      <c r="G65" s="127"/>
      <c r="H65" s="97"/>
      <c r="I65" s="97"/>
      <c r="J65" s="103"/>
      <c r="K65" s="125"/>
      <c r="L65" s="69">
        <f t="shared" si="3"/>
        <v>43</v>
      </c>
      <c r="M65" s="70">
        <f t="shared" si="2"/>
        <v>43</v>
      </c>
      <c r="N65" s="71"/>
      <c r="O65" s="14"/>
      <c r="P65" s="14"/>
      <c r="Q65" s="101"/>
      <c r="R65" s="54"/>
      <c r="S65" s="75"/>
      <c r="T65" s="54"/>
    </row>
    <row r="66" spans="1:20" s="51" customFormat="1" ht="18.75" customHeight="1" thickBot="1">
      <c r="A66" s="63"/>
      <c r="B66" s="116" t="s">
        <v>182</v>
      </c>
      <c r="C66" s="65"/>
      <c r="D66" s="66">
        <f t="shared" si="0"/>
        <v>2</v>
      </c>
      <c r="E66" s="97">
        <v>23</v>
      </c>
      <c r="F66" s="133">
        <v>20</v>
      </c>
      <c r="G66" s="127"/>
      <c r="H66" s="97"/>
      <c r="I66" s="97"/>
      <c r="J66" s="103"/>
      <c r="K66" s="129"/>
      <c r="L66" s="69">
        <f t="shared" si="3"/>
        <v>43</v>
      </c>
      <c r="M66" s="70">
        <f t="shared" si="2"/>
        <v>21.5</v>
      </c>
      <c r="N66" s="71"/>
      <c r="O66" s="14"/>
      <c r="P66" s="14"/>
      <c r="Q66" s="101"/>
      <c r="R66" s="54"/>
      <c r="S66" s="75"/>
      <c r="T66" s="54"/>
    </row>
    <row r="67" spans="1:20" s="51" customFormat="1" ht="18.75" customHeight="1" thickBot="1">
      <c r="A67" s="63"/>
      <c r="B67" s="121" t="s">
        <v>417</v>
      </c>
      <c r="C67" s="65"/>
      <c r="D67" s="66">
        <f t="shared" si="0"/>
        <v>1</v>
      </c>
      <c r="E67" s="67"/>
      <c r="F67" s="122"/>
      <c r="G67" s="128"/>
      <c r="H67" s="67">
        <v>43</v>
      </c>
      <c r="I67" s="67"/>
      <c r="J67" s="98"/>
      <c r="K67" s="125"/>
      <c r="L67" s="69">
        <f t="shared" si="3"/>
        <v>43</v>
      </c>
      <c r="M67" s="70">
        <f t="shared" si="2"/>
        <v>43</v>
      </c>
      <c r="N67" s="71"/>
      <c r="O67" s="14"/>
      <c r="P67" s="14"/>
      <c r="Q67" s="101"/>
      <c r="R67" s="54"/>
      <c r="S67" s="75"/>
      <c r="T67" s="54"/>
    </row>
    <row r="68" spans="1:20" s="51" customFormat="1" ht="18.75" customHeight="1" thickBot="1">
      <c r="A68" s="66"/>
      <c r="B68" s="121" t="s">
        <v>191</v>
      </c>
      <c r="C68" s="68"/>
      <c r="D68" s="66">
        <f t="shared" si="0"/>
        <v>1</v>
      </c>
      <c r="E68" s="83"/>
      <c r="F68" s="122"/>
      <c r="G68" s="114"/>
      <c r="H68" s="83">
        <v>43</v>
      </c>
      <c r="I68" s="83"/>
      <c r="J68" s="120"/>
      <c r="K68" s="125"/>
      <c r="L68" s="69">
        <f t="shared" si="3"/>
        <v>43</v>
      </c>
      <c r="M68" s="70">
        <f t="shared" si="2"/>
        <v>43</v>
      </c>
      <c r="N68" s="71"/>
      <c r="O68" s="14"/>
      <c r="P68" s="14"/>
      <c r="Q68" s="101"/>
      <c r="R68" s="54"/>
      <c r="S68" s="75"/>
      <c r="T68" s="54"/>
    </row>
    <row r="69" spans="1:20" s="51" customFormat="1" ht="18.75" customHeight="1" thickBot="1">
      <c r="A69" s="63"/>
      <c r="B69" s="116" t="s">
        <v>418</v>
      </c>
      <c r="C69" s="65"/>
      <c r="D69" s="66">
        <f t="shared" ref="D69:D132" si="4">COUNT(E69:J69)</f>
        <v>2</v>
      </c>
      <c r="E69" s="97">
        <v>22</v>
      </c>
      <c r="F69" s="126">
        <v>20</v>
      </c>
      <c r="G69" s="127"/>
      <c r="H69" s="97"/>
      <c r="I69" s="97"/>
      <c r="J69" s="103"/>
      <c r="K69" s="125"/>
      <c r="L69" s="69">
        <f t="shared" si="3"/>
        <v>42</v>
      </c>
      <c r="M69" s="70">
        <f t="shared" ref="M69:M132" si="5">SUM(E69:J69)/D69</f>
        <v>21</v>
      </c>
      <c r="N69" s="71"/>
      <c r="O69" s="14"/>
      <c r="P69" s="14"/>
      <c r="Q69" s="101"/>
      <c r="R69" s="54"/>
      <c r="S69" s="75"/>
      <c r="T69" s="54"/>
    </row>
    <row r="70" spans="1:20" s="51" customFormat="1" ht="18.75" customHeight="1" thickBot="1">
      <c r="A70" s="63"/>
      <c r="B70" s="116" t="s">
        <v>218</v>
      </c>
      <c r="C70" s="65"/>
      <c r="D70" s="66">
        <f t="shared" si="4"/>
        <v>1</v>
      </c>
      <c r="E70" s="67">
        <v>41</v>
      </c>
      <c r="F70" s="126"/>
      <c r="G70" s="128"/>
      <c r="H70" s="67"/>
      <c r="I70" s="67"/>
      <c r="J70" s="98"/>
      <c r="K70" s="125"/>
      <c r="L70" s="69">
        <f t="shared" si="3"/>
        <v>41</v>
      </c>
      <c r="M70" s="70">
        <f t="shared" si="5"/>
        <v>41</v>
      </c>
      <c r="N70" s="71"/>
      <c r="O70" s="14"/>
      <c r="P70" s="14"/>
      <c r="Q70" s="101"/>
      <c r="R70" s="54"/>
      <c r="S70" s="75"/>
      <c r="T70" s="54"/>
    </row>
    <row r="71" spans="1:20" s="51" customFormat="1" ht="18.75" customHeight="1" thickBot="1">
      <c r="A71" s="63"/>
      <c r="B71" s="116" t="s">
        <v>153</v>
      </c>
      <c r="C71" s="65"/>
      <c r="D71" s="66">
        <f t="shared" si="4"/>
        <v>1</v>
      </c>
      <c r="E71" s="67"/>
      <c r="F71" s="117"/>
      <c r="G71" s="128"/>
      <c r="H71" s="67"/>
      <c r="I71" s="67"/>
      <c r="J71" s="98">
        <v>41</v>
      </c>
      <c r="K71" s="125"/>
      <c r="L71" s="69">
        <f t="shared" si="3"/>
        <v>41</v>
      </c>
      <c r="M71" s="70">
        <f t="shared" si="5"/>
        <v>41</v>
      </c>
      <c r="N71" s="71"/>
      <c r="O71" s="14"/>
      <c r="P71" s="14"/>
      <c r="Q71" s="101"/>
      <c r="R71" s="54"/>
      <c r="S71" s="75"/>
      <c r="T71" s="54"/>
    </row>
    <row r="72" spans="1:20" s="51" customFormat="1" ht="18.75" customHeight="1" thickBot="1">
      <c r="A72" s="63"/>
      <c r="B72" s="116" t="s">
        <v>188</v>
      </c>
      <c r="C72" s="65"/>
      <c r="D72" s="66">
        <f t="shared" si="4"/>
        <v>2</v>
      </c>
      <c r="E72" s="77">
        <v>20</v>
      </c>
      <c r="F72" s="117">
        <v>20</v>
      </c>
      <c r="G72" s="118"/>
      <c r="H72" s="77"/>
      <c r="I72" s="77"/>
      <c r="J72" s="119"/>
      <c r="K72" s="125"/>
      <c r="L72" s="69">
        <f t="shared" si="3"/>
        <v>40</v>
      </c>
      <c r="M72" s="70">
        <f t="shared" si="5"/>
        <v>20</v>
      </c>
      <c r="N72" s="71"/>
      <c r="O72" s="14"/>
      <c r="P72" s="14"/>
      <c r="Q72" s="101"/>
      <c r="R72" s="54"/>
      <c r="S72" s="75"/>
      <c r="T72" s="54"/>
    </row>
    <row r="73" spans="1:20" s="51" customFormat="1" ht="18.75" customHeight="1" thickBot="1">
      <c r="A73" s="63"/>
      <c r="B73" s="121" t="s">
        <v>419</v>
      </c>
      <c r="C73" s="65"/>
      <c r="D73" s="66">
        <f t="shared" si="4"/>
        <v>2</v>
      </c>
      <c r="E73" s="67">
        <v>20</v>
      </c>
      <c r="F73" s="122">
        <v>20</v>
      </c>
      <c r="G73" s="128"/>
      <c r="H73" s="67"/>
      <c r="I73" s="67"/>
      <c r="J73" s="98"/>
      <c r="K73" s="125"/>
      <c r="L73" s="69">
        <f t="shared" si="3"/>
        <v>40</v>
      </c>
      <c r="M73" s="70">
        <f t="shared" si="5"/>
        <v>20</v>
      </c>
      <c r="N73" s="71"/>
      <c r="O73" s="14"/>
      <c r="P73" s="14"/>
      <c r="Q73" s="101"/>
      <c r="R73" s="54"/>
      <c r="S73" s="75"/>
      <c r="T73" s="54"/>
    </row>
    <row r="74" spans="1:20" s="51" customFormat="1" ht="18.75" customHeight="1" thickBot="1">
      <c r="A74" s="63"/>
      <c r="B74" s="116" t="s">
        <v>420</v>
      </c>
      <c r="C74" s="65"/>
      <c r="D74" s="66">
        <f t="shared" si="4"/>
        <v>2</v>
      </c>
      <c r="E74" s="77">
        <v>20</v>
      </c>
      <c r="F74" s="117">
        <v>20</v>
      </c>
      <c r="G74" s="118"/>
      <c r="H74" s="77"/>
      <c r="I74" s="77"/>
      <c r="J74" s="119"/>
      <c r="K74" s="125"/>
      <c r="L74" s="69">
        <f t="shared" si="3"/>
        <v>40</v>
      </c>
      <c r="M74" s="70">
        <f t="shared" si="5"/>
        <v>20</v>
      </c>
      <c r="N74" s="71"/>
      <c r="O74" s="14"/>
      <c r="P74" s="14"/>
      <c r="Q74" s="101"/>
      <c r="R74" s="54"/>
      <c r="S74" s="75"/>
      <c r="T74" s="54"/>
    </row>
    <row r="75" spans="1:20" s="51" customFormat="1" ht="18.75" customHeight="1" thickBot="1">
      <c r="A75" s="63"/>
      <c r="B75" s="116" t="s">
        <v>421</v>
      </c>
      <c r="C75" s="65"/>
      <c r="D75" s="66">
        <f t="shared" si="4"/>
        <v>2</v>
      </c>
      <c r="E75" s="77">
        <v>20</v>
      </c>
      <c r="F75" s="117">
        <v>20</v>
      </c>
      <c r="G75" s="118"/>
      <c r="H75" s="77"/>
      <c r="I75" s="77"/>
      <c r="J75" s="119"/>
      <c r="K75" s="125"/>
      <c r="L75" s="69">
        <f t="shared" si="3"/>
        <v>40</v>
      </c>
      <c r="M75" s="70">
        <f t="shared" si="5"/>
        <v>20</v>
      </c>
      <c r="N75" s="71"/>
      <c r="O75" s="14"/>
      <c r="P75" s="14"/>
      <c r="Q75" s="101"/>
      <c r="R75" s="54"/>
      <c r="S75" s="75"/>
      <c r="T75" s="54"/>
    </row>
    <row r="76" spans="1:20" s="51" customFormat="1" ht="18.75" customHeight="1" thickBot="1">
      <c r="A76" s="63"/>
      <c r="B76" s="116" t="s">
        <v>422</v>
      </c>
      <c r="C76" s="65"/>
      <c r="D76" s="66">
        <f t="shared" si="4"/>
        <v>2</v>
      </c>
      <c r="E76" s="83">
        <v>20</v>
      </c>
      <c r="F76" s="117">
        <v>20</v>
      </c>
      <c r="G76" s="114"/>
      <c r="H76" s="83"/>
      <c r="I76" s="83"/>
      <c r="J76" s="120"/>
      <c r="K76" s="125"/>
      <c r="L76" s="69">
        <f t="shared" si="3"/>
        <v>40</v>
      </c>
      <c r="M76" s="70">
        <f t="shared" si="5"/>
        <v>20</v>
      </c>
      <c r="N76" s="71"/>
      <c r="O76" s="14"/>
      <c r="P76" s="14"/>
      <c r="Q76" s="101"/>
      <c r="R76" s="54"/>
      <c r="S76" s="75"/>
      <c r="T76" s="54"/>
    </row>
    <row r="77" spans="1:20" s="51" customFormat="1" ht="18.75" customHeight="1" thickBot="1">
      <c r="A77" s="63"/>
      <c r="B77" s="121" t="s">
        <v>168</v>
      </c>
      <c r="C77" s="68"/>
      <c r="D77" s="66">
        <f t="shared" si="4"/>
        <v>2</v>
      </c>
      <c r="E77" s="83">
        <v>20</v>
      </c>
      <c r="F77" s="122">
        <v>20</v>
      </c>
      <c r="G77" s="114"/>
      <c r="H77" s="83"/>
      <c r="I77" s="83"/>
      <c r="J77" s="120"/>
      <c r="K77" s="125"/>
      <c r="L77" s="69">
        <f t="shared" si="3"/>
        <v>40</v>
      </c>
      <c r="M77" s="70">
        <f t="shared" si="5"/>
        <v>20</v>
      </c>
      <c r="N77" s="71"/>
      <c r="O77" s="14"/>
      <c r="P77" s="14"/>
      <c r="Q77" s="101"/>
      <c r="R77" s="54"/>
      <c r="S77" s="75"/>
      <c r="T77" s="54"/>
    </row>
    <row r="78" spans="1:20" s="51" customFormat="1" ht="18.75" customHeight="1" thickBot="1">
      <c r="A78" s="63"/>
      <c r="B78" s="116" t="s">
        <v>198</v>
      </c>
      <c r="C78" s="68"/>
      <c r="D78" s="66">
        <f t="shared" si="4"/>
        <v>2</v>
      </c>
      <c r="E78" s="97">
        <v>20</v>
      </c>
      <c r="F78" s="122">
        <v>20</v>
      </c>
      <c r="G78" s="114"/>
      <c r="H78" s="83"/>
      <c r="I78" s="83"/>
      <c r="J78" s="120"/>
      <c r="K78" s="125"/>
      <c r="L78" s="69">
        <f t="shared" si="3"/>
        <v>40</v>
      </c>
      <c r="M78" s="70">
        <f t="shared" si="5"/>
        <v>20</v>
      </c>
      <c r="N78" s="71"/>
      <c r="O78" s="14"/>
      <c r="P78" s="14"/>
      <c r="Q78" s="101"/>
      <c r="R78" s="54"/>
      <c r="S78" s="75"/>
      <c r="T78" s="54"/>
    </row>
    <row r="79" spans="1:20" s="51" customFormat="1" ht="18.75" customHeight="1" thickBot="1">
      <c r="A79" s="63"/>
      <c r="B79" s="116" t="s">
        <v>423</v>
      </c>
      <c r="C79" s="68"/>
      <c r="D79" s="66">
        <f t="shared" si="4"/>
        <v>2</v>
      </c>
      <c r="E79" s="77">
        <v>20</v>
      </c>
      <c r="F79" s="122">
        <v>20</v>
      </c>
      <c r="G79" s="118"/>
      <c r="H79" s="77"/>
      <c r="I79" s="77"/>
      <c r="J79" s="119"/>
      <c r="K79" s="125"/>
      <c r="L79" s="69">
        <f t="shared" si="3"/>
        <v>40</v>
      </c>
      <c r="M79" s="70">
        <f t="shared" si="5"/>
        <v>20</v>
      </c>
      <c r="N79" s="71"/>
      <c r="O79" s="14"/>
      <c r="P79" s="14"/>
      <c r="Q79" s="101"/>
      <c r="R79" s="54"/>
      <c r="S79" s="75"/>
      <c r="T79" s="54"/>
    </row>
    <row r="80" spans="1:20" s="51" customFormat="1" ht="18.75" customHeight="1" thickBot="1">
      <c r="A80" s="63"/>
      <c r="B80" s="116" t="s">
        <v>195</v>
      </c>
      <c r="C80" s="65"/>
      <c r="D80" s="66">
        <f t="shared" si="4"/>
        <v>2</v>
      </c>
      <c r="E80" s="77">
        <v>20</v>
      </c>
      <c r="F80" s="126">
        <v>20</v>
      </c>
      <c r="G80" s="127"/>
      <c r="H80" s="97"/>
      <c r="I80" s="97"/>
      <c r="J80" s="103"/>
      <c r="K80" s="125"/>
      <c r="L80" s="69">
        <f t="shared" si="3"/>
        <v>40</v>
      </c>
      <c r="M80" s="70">
        <f t="shared" si="5"/>
        <v>20</v>
      </c>
      <c r="N80" s="71"/>
      <c r="O80" s="14"/>
      <c r="P80" s="14"/>
      <c r="Q80" s="101"/>
      <c r="R80" s="54"/>
      <c r="S80" s="75"/>
      <c r="T80" s="54"/>
    </row>
    <row r="81" spans="1:20" s="51" customFormat="1" ht="18.75" customHeight="1" thickBot="1">
      <c r="A81" s="63"/>
      <c r="B81" s="116" t="s">
        <v>424</v>
      </c>
      <c r="C81" s="65"/>
      <c r="D81" s="66">
        <f t="shared" si="4"/>
        <v>2</v>
      </c>
      <c r="E81" s="97">
        <v>20</v>
      </c>
      <c r="F81" s="126">
        <v>20</v>
      </c>
      <c r="G81" s="128"/>
      <c r="H81" s="67"/>
      <c r="I81" s="67"/>
      <c r="J81" s="98"/>
      <c r="K81" s="125"/>
      <c r="L81" s="69">
        <f t="shared" si="3"/>
        <v>40</v>
      </c>
      <c r="M81" s="70">
        <f t="shared" si="5"/>
        <v>20</v>
      </c>
      <c r="N81" s="71"/>
      <c r="O81" s="14"/>
      <c r="P81" s="14"/>
      <c r="Q81" s="101"/>
      <c r="R81" s="54"/>
      <c r="S81" s="75"/>
      <c r="T81" s="54"/>
    </row>
    <row r="82" spans="1:20" s="51" customFormat="1" ht="18.75" customHeight="1" thickBot="1">
      <c r="A82" s="63"/>
      <c r="B82" s="116" t="s">
        <v>425</v>
      </c>
      <c r="C82" s="68"/>
      <c r="D82" s="66">
        <f t="shared" si="4"/>
        <v>2</v>
      </c>
      <c r="E82" s="77">
        <v>20</v>
      </c>
      <c r="F82" s="122">
        <v>20</v>
      </c>
      <c r="G82" s="118"/>
      <c r="H82" s="77"/>
      <c r="I82" s="77"/>
      <c r="J82" s="119"/>
      <c r="K82" s="125"/>
      <c r="L82" s="69">
        <f t="shared" si="3"/>
        <v>40</v>
      </c>
      <c r="M82" s="70">
        <f t="shared" si="5"/>
        <v>20</v>
      </c>
      <c r="N82" s="71"/>
      <c r="O82" s="14"/>
      <c r="P82" s="14"/>
      <c r="Q82" s="101"/>
      <c r="R82" s="54"/>
      <c r="S82" s="75"/>
      <c r="T82" s="54"/>
    </row>
    <row r="83" spans="1:20" s="51" customFormat="1" ht="18.75" customHeight="1" thickBot="1">
      <c r="A83" s="63"/>
      <c r="B83" s="116" t="s">
        <v>426</v>
      </c>
      <c r="C83" s="65"/>
      <c r="D83" s="66">
        <f t="shared" si="4"/>
        <v>2</v>
      </c>
      <c r="E83" s="77">
        <v>20</v>
      </c>
      <c r="F83" s="117">
        <v>20</v>
      </c>
      <c r="G83" s="118"/>
      <c r="H83" s="77"/>
      <c r="I83" s="77"/>
      <c r="J83" s="119"/>
      <c r="K83" s="125"/>
      <c r="L83" s="69">
        <f t="shared" si="3"/>
        <v>40</v>
      </c>
      <c r="M83" s="70">
        <f t="shared" si="5"/>
        <v>20</v>
      </c>
      <c r="N83" s="71"/>
      <c r="O83" s="14"/>
      <c r="P83" s="14"/>
      <c r="Q83" s="101"/>
      <c r="R83" s="54"/>
      <c r="S83" s="75"/>
      <c r="T83" s="54"/>
    </row>
    <row r="84" spans="1:20" s="51" customFormat="1" ht="18.75" customHeight="1" thickBot="1">
      <c r="A84" s="63"/>
      <c r="B84" s="116" t="s">
        <v>161</v>
      </c>
      <c r="C84" s="65"/>
      <c r="D84" s="66">
        <f t="shared" si="4"/>
        <v>2</v>
      </c>
      <c r="E84" s="91">
        <v>20</v>
      </c>
      <c r="F84" s="117">
        <v>20</v>
      </c>
      <c r="G84" s="130"/>
      <c r="H84" s="91"/>
      <c r="I84" s="91"/>
      <c r="J84" s="131"/>
      <c r="K84" s="125"/>
      <c r="L84" s="69">
        <f t="shared" si="3"/>
        <v>40</v>
      </c>
      <c r="M84" s="70">
        <f t="shared" si="5"/>
        <v>20</v>
      </c>
      <c r="N84" s="71"/>
      <c r="O84" s="14"/>
      <c r="P84" s="14"/>
      <c r="Q84" s="101"/>
      <c r="R84" s="54"/>
      <c r="S84" s="75"/>
      <c r="T84" s="54"/>
    </row>
    <row r="85" spans="1:20" s="51" customFormat="1" ht="18.75" customHeight="1" thickBot="1">
      <c r="A85" s="63"/>
      <c r="B85" s="116" t="s">
        <v>225</v>
      </c>
      <c r="C85" s="65"/>
      <c r="D85" s="66">
        <f t="shared" si="4"/>
        <v>2</v>
      </c>
      <c r="E85" s="77">
        <v>20</v>
      </c>
      <c r="F85" s="117">
        <v>20</v>
      </c>
      <c r="G85" s="118"/>
      <c r="H85" s="77"/>
      <c r="I85" s="77"/>
      <c r="J85" s="119"/>
      <c r="K85" s="125"/>
      <c r="L85" s="69">
        <f t="shared" si="3"/>
        <v>40</v>
      </c>
      <c r="M85" s="70">
        <f t="shared" si="5"/>
        <v>20</v>
      </c>
      <c r="N85" s="71"/>
      <c r="O85" s="14"/>
      <c r="P85" s="14"/>
      <c r="Q85" s="101"/>
      <c r="R85" s="54"/>
      <c r="S85" s="75"/>
      <c r="T85" s="54"/>
    </row>
    <row r="86" spans="1:20" s="51" customFormat="1" ht="18.75" customHeight="1" thickBot="1">
      <c r="A86" s="63"/>
      <c r="B86" s="116" t="s">
        <v>427</v>
      </c>
      <c r="C86" s="65"/>
      <c r="D86" s="66">
        <f t="shared" si="4"/>
        <v>2</v>
      </c>
      <c r="E86" s="77">
        <v>20</v>
      </c>
      <c r="F86" s="122">
        <v>20</v>
      </c>
      <c r="G86" s="128"/>
      <c r="H86" s="67"/>
      <c r="I86" s="67"/>
      <c r="J86" s="98"/>
      <c r="K86" s="125"/>
      <c r="L86" s="69">
        <f t="shared" si="3"/>
        <v>40</v>
      </c>
      <c r="M86" s="70">
        <f t="shared" si="5"/>
        <v>20</v>
      </c>
      <c r="N86" s="71"/>
      <c r="O86" s="14"/>
      <c r="P86" s="14"/>
      <c r="Q86" s="101"/>
      <c r="R86" s="54"/>
      <c r="S86" s="75"/>
      <c r="T86" s="54"/>
    </row>
    <row r="87" spans="1:20" s="51" customFormat="1" ht="18.75" customHeight="1" thickBot="1">
      <c r="A87" s="63"/>
      <c r="B87" s="121" t="s">
        <v>154</v>
      </c>
      <c r="C87" s="68"/>
      <c r="D87" s="66">
        <f t="shared" si="4"/>
        <v>2</v>
      </c>
      <c r="E87" s="83">
        <v>20</v>
      </c>
      <c r="F87" s="122">
        <v>20</v>
      </c>
      <c r="G87" s="114"/>
      <c r="H87" s="83"/>
      <c r="I87" s="83"/>
      <c r="J87" s="120"/>
      <c r="K87" s="125"/>
      <c r="L87" s="69">
        <f t="shared" si="3"/>
        <v>40</v>
      </c>
      <c r="M87" s="70">
        <f t="shared" si="5"/>
        <v>20</v>
      </c>
      <c r="N87" s="71"/>
      <c r="Q87" s="101"/>
      <c r="R87" s="88"/>
      <c r="S87" s="101"/>
      <c r="T87" s="54"/>
    </row>
    <row r="88" spans="1:20" s="51" customFormat="1" ht="18.75" customHeight="1" thickBot="1">
      <c r="A88" s="63"/>
      <c r="B88" s="116" t="s">
        <v>428</v>
      </c>
      <c r="C88" s="65"/>
      <c r="D88" s="66">
        <f t="shared" si="4"/>
        <v>2</v>
      </c>
      <c r="E88" s="83">
        <v>20</v>
      </c>
      <c r="F88" s="126">
        <v>20</v>
      </c>
      <c r="G88" s="127"/>
      <c r="H88" s="97"/>
      <c r="I88" s="97"/>
      <c r="J88" s="103"/>
      <c r="K88" s="125"/>
      <c r="L88" s="69">
        <f t="shared" si="3"/>
        <v>40</v>
      </c>
      <c r="M88" s="70">
        <f t="shared" si="5"/>
        <v>20</v>
      </c>
      <c r="N88" s="71"/>
      <c r="Q88" s="101"/>
      <c r="R88" s="88"/>
      <c r="S88" s="101"/>
      <c r="T88" s="54"/>
    </row>
    <row r="89" spans="1:20" s="51" customFormat="1" ht="18.75" customHeight="1" thickBot="1">
      <c r="A89" s="63"/>
      <c r="B89" s="116" t="s">
        <v>197</v>
      </c>
      <c r="C89" s="68"/>
      <c r="D89" s="66">
        <f t="shared" si="4"/>
        <v>2</v>
      </c>
      <c r="E89" s="83">
        <v>20</v>
      </c>
      <c r="F89" s="122">
        <v>20</v>
      </c>
      <c r="G89" s="118"/>
      <c r="H89" s="77"/>
      <c r="I89" s="77"/>
      <c r="J89" s="119"/>
      <c r="K89" s="125"/>
      <c r="L89" s="69">
        <f t="shared" si="3"/>
        <v>40</v>
      </c>
      <c r="M89" s="70">
        <f t="shared" si="5"/>
        <v>20</v>
      </c>
      <c r="N89" s="71"/>
      <c r="O89" s="14"/>
      <c r="P89" s="14"/>
      <c r="Q89" s="101"/>
      <c r="R89" s="54"/>
      <c r="S89" s="101"/>
      <c r="T89" s="54"/>
    </row>
    <row r="90" spans="1:20" s="51" customFormat="1" ht="18.75" customHeight="1" thickBot="1">
      <c r="A90" s="63"/>
      <c r="B90" s="116" t="s">
        <v>429</v>
      </c>
      <c r="C90" s="65"/>
      <c r="D90" s="66">
        <f t="shared" si="4"/>
        <v>2</v>
      </c>
      <c r="E90" s="83">
        <v>20</v>
      </c>
      <c r="F90" s="122">
        <v>20</v>
      </c>
      <c r="G90" s="114"/>
      <c r="H90" s="83"/>
      <c r="I90" s="83"/>
      <c r="J90" s="120"/>
      <c r="K90" s="125"/>
      <c r="L90" s="69">
        <f t="shared" si="3"/>
        <v>40</v>
      </c>
      <c r="M90" s="70">
        <f t="shared" si="5"/>
        <v>20</v>
      </c>
      <c r="N90" s="71"/>
      <c r="O90" s="14"/>
      <c r="P90" s="14"/>
      <c r="Q90" s="101"/>
      <c r="R90" s="54"/>
      <c r="S90" s="101"/>
      <c r="T90" s="54"/>
    </row>
    <row r="91" spans="1:20" s="51" customFormat="1" ht="18.75" customHeight="1" thickBot="1">
      <c r="A91" s="63"/>
      <c r="B91" s="116" t="s">
        <v>430</v>
      </c>
      <c r="C91" s="65"/>
      <c r="D91" s="66">
        <f t="shared" si="4"/>
        <v>2</v>
      </c>
      <c r="E91" s="97">
        <v>20</v>
      </c>
      <c r="F91" s="117">
        <v>20</v>
      </c>
      <c r="G91" s="127"/>
      <c r="H91" s="97"/>
      <c r="I91" s="97"/>
      <c r="J91" s="103"/>
      <c r="K91" s="129"/>
      <c r="L91" s="69">
        <f t="shared" si="3"/>
        <v>40</v>
      </c>
      <c r="M91" s="70">
        <f t="shared" si="5"/>
        <v>20</v>
      </c>
      <c r="N91" s="71"/>
      <c r="Q91" s="101"/>
      <c r="R91" s="54"/>
      <c r="S91" s="101"/>
      <c r="T91" s="54"/>
    </row>
    <row r="92" spans="1:20" s="51" customFormat="1" ht="18.75" customHeight="1" thickBot="1">
      <c r="A92" s="63"/>
      <c r="B92" s="116" t="s">
        <v>431</v>
      </c>
      <c r="C92" s="65"/>
      <c r="D92" s="66">
        <f t="shared" si="4"/>
        <v>2</v>
      </c>
      <c r="E92" s="77">
        <v>20</v>
      </c>
      <c r="F92" s="117">
        <v>20</v>
      </c>
      <c r="G92" s="118"/>
      <c r="H92" s="77"/>
      <c r="I92" s="77"/>
      <c r="J92" s="119"/>
      <c r="K92" s="125"/>
      <c r="L92" s="69">
        <f t="shared" si="3"/>
        <v>40</v>
      </c>
      <c r="M92" s="70">
        <f t="shared" si="5"/>
        <v>20</v>
      </c>
      <c r="N92" s="71"/>
      <c r="Q92" s="101"/>
      <c r="R92" s="54"/>
      <c r="S92" s="101"/>
      <c r="T92" s="54"/>
    </row>
    <row r="93" spans="1:20" s="51" customFormat="1" ht="18.75" customHeight="1" thickBot="1">
      <c r="A93" s="63"/>
      <c r="B93" s="116" t="s">
        <v>432</v>
      </c>
      <c r="C93" s="65"/>
      <c r="D93" s="66">
        <f t="shared" si="4"/>
        <v>2</v>
      </c>
      <c r="E93" s="97">
        <v>20</v>
      </c>
      <c r="F93" s="117">
        <v>20</v>
      </c>
      <c r="G93" s="127"/>
      <c r="H93" s="97"/>
      <c r="I93" s="97"/>
      <c r="J93" s="103"/>
      <c r="K93" s="125"/>
      <c r="L93" s="69">
        <f t="shared" si="3"/>
        <v>40</v>
      </c>
      <c r="M93" s="70">
        <f t="shared" si="5"/>
        <v>20</v>
      </c>
      <c r="N93" s="71"/>
      <c r="Q93" s="101"/>
      <c r="R93" s="54"/>
      <c r="S93" s="101"/>
      <c r="T93" s="54"/>
    </row>
    <row r="94" spans="1:20" s="51" customFormat="1" ht="18.75" customHeight="1" thickBot="1">
      <c r="A94" s="63"/>
      <c r="B94" s="116" t="s">
        <v>433</v>
      </c>
      <c r="C94" s="65"/>
      <c r="D94" s="66">
        <f t="shared" si="4"/>
        <v>2</v>
      </c>
      <c r="E94" s="83">
        <v>20</v>
      </c>
      <c r="F94" s="122">
        <v>20</v>
      </c>
      <c r="G94" s="114"/>
      <c r="H94" s="83"/>
      <c r="I94" s="83"/>
      <c r="J94" s="120"/>
      <c r="K94" s="125"/>
      <c r="L94" s="69">
        <f t="shared" ref="L94:L157" si="6">SUM(E94:J94)</f>
        <v>40</v>
      </c>
      <c r="M94" s="70">
        <f t="shared" si="5"/>
        <v>20</v>
      </c>
      <c r="N94" s="71"/>
      <c r="Q94" s="101"/>
      <c r="R94" s="54"/>
      <c r="S94" s="101"/>
      <c r="T94" s="54"/>
    </row>
    <row r="95" spans="1:20" s="51" customFormat="1" ht="18.75" customHeight="1" thickBot="1">
      <c r="A95" s="63"/>
      <c r="B95" s="116" t="s">
        <v>434</v>
      </c>
      <c r="C95" s="65"/>
      <c r="D95" s="66">
        <f t="shared" si="4"/>
        <v>2</v>
      </c>
      <c r="E95" s="97">
        <v>20</v>
      </c>
      <c r="F95" s="133">
        <v>20</v>
      </c>
      <c r="G95" s="127"/>
      <c r="H95" s="97"/>
      <c r="I95" s="97"/>
      <c r="J95" s="103"/>
      <c r="K95" s="88"/>
      <c r="L95" s="69">
        <f t="shared" si="6"/>
        <v>40</v>
      </c>
      <c r="M95" s="70">
        <f t="shared" si="5"/>
        <v>20</v>
      </c>
      <c r="N95" s="71"/>
      <c r="Q95" s="101"/>
      <c r="R95" s="54"/>
      <c r="S95" s="101"/>
      <c r="T95" s="54"/>
    </row>
    <row r="96" spans="1:20" s="51" customFormat="1" ht="18.75" customHeight="1" thickBot="1">
      <c r="A96" s="63"/>
      <c r="B96" s="116" t="s">
        <v>97</v>
      </c>
      <c r="C96" s="65"/>
      <c r="D96" s="66">
        <f t="shared" si="4"/>
        <v>1</v>
      </c>
      <c r="E96" s="67"/>
      <c r="F96" s="117"/>
      <c r="G96" s="128">
        <v>40</v>
      </c>
      <c r="H96" s="67"/>
      <c r="I96" s="67"/>
      <c r="J96" s="98"/>
      <c r="K96" s="54"/>
      <c r="L96" s="69">
        <f t="shared" si="6"/>
        <v>40</v>
      </c>
      <c r="M96" s="70">
        <f t="shared" si="5"/>
        <v>40</v>
      </c>
      <c r="N96" s="71"/>
      <c r="O96" s="14"/>
      <c r="P96" s="14"/>
      <c r="Q96" s="101"/>
      <c r="R96" s="54"/>
      <c r="S96" s="101"/>
      <c r="T96" s="54"/>
    </row>
    <row r="97" spans="1:23" s="51" customFormat="1" ht="18.75" customHeight="1" thickBot="1">
      <c r="A97" s="63"/>
      <c r="B97" s="116" t="s">
        <v>394</v>
      </c>
      <c r="C97" s="68"/>
      <c r="D97" s="66">
        <f t="shared" si="4"/>
        <v>1</v>
      </c>
      <c r="E97" s="83"/>
      <c r="F97" s="117"/>
      <c r="G97" s="114"/>
      <c r="H97" s="83"/>
      <c r="I97" s="83"/>
      <c r="J97" s="120">
        <v>40</v>
      </c>
      <c r="K97" s="54"/>
      <c r="L97" s="69">
        <f t="shared" si="6"/>
        <v>40</v>
      </c>
      <c r="M97" s="70">
        <f t="shared" si="5"/>
        <v>40</v>
      </c>
      <c r="N97" s="71"/>
      <c r="O97" s="14"/>
      <c r="P97" s="14"/>
      <c r="Q97" s="101"/>
      <c r="R97" s="54"/>
      <c r="S97" s="101"/>
      <c r="T97" s="54"/>
    </row>
    <row r="98" spans="1:23" s="51" customFormat="1" ht="18.75" customHeight="1" thickBot="1">
      <c r="A98" s="63"/>
      <c r="B98" s="116" t="s">
        <v>199</v>
      </c>
      <c r="C98" s="68"/>
      <c r="D98" s="66">
        <f t="shared" si="4"/>
        <v>1</v>
      </c>
      <c r="E98" s="83"/>
      <c r="F98" s="117"/>
      <c r="G98" s="114">
        <v>39</v>
      </c>
      <c r="H98" s="83"/>
      <c r="I98" s="83"/>
      <c r="J98" s="120"/>
      <c r="K98" s="54"/>
      <c r="L98" s="69">
        <f t="shared" si="6"/>
        <v>39</v>
      </c>
      <c r="M98" s="70">
        <f t="shared" si="5"/>
        <v>39</v>
      </c>
      <c r="N98" s="71"/>
      <c r="O98" s="14"/>
      <c r="P98" s="14"/>
      <c r="Q98" s="75"/>
      <c r="R98" s="14"/>
      <c r="S98" s="54"/>
      <c r="T98" s="54"/>
    </row>
    <row r="99" spans="1:23" s="51" customFormat="1" ht="18.75" customHeight="1" thickBot="1">
      <c r="A99" s="63"/>
      <c r="B99" s="121" t="s">
        <v>435</v>
      </c>
      <c r="C99" s="65"/>
      <c r="D99" s="66">
        <f t="shared" si="4"/>
        <v>1</v>
      </c>
      <c r="E99" s="67"/>
      <c r="F99" s="122"/>
      <c r="G99" s="128"/>
      <c r="H99" s="67">
        <v>39</v>
      </c>
      <c r="I99" s="67"/>
      <c r="J99" s="98"/>
      <c r="K99" s="125"/>
      <c r="L99" s="69">
        <f t="shared" si="6"/>
        <v>39</v>
      </c>
      <c r="M99" s="70">
        <f t="shared" si="5"/>
        <v>39</v>
      </c>
      <c r="O99" s="14"/>
      <c r="P99" s="14"/>
      <c r="Q99" s="75"/>
      <c r="R99" s="14"/>
      <c r="S99" s="54"/>
      <c r="T99" s="54"/>
    </row>
    <row r="100" spans="1:23" s="51" customFormat="1" ht="18.75" customHeight="1" thickBot="1">
      <c r="A100" s="63"/>
      <c r="B100" s="121" t="s">
        <v>436</v>
      </c>
      <c r="C100" s="65"/>
      <c r="D100" s="66">
        <f t="shared" si="4"/>
        <v>1</v>
      </c>
      <c r="E100" s="67"/>
      <c r="F100" s="122"/>
      <c r="G100" s="128"/>
      <c r="H100" s="67">
        <v>39</v>
      </c>
      <c r="I100" s="67"/>
      <c r="J100" s="98"/>
      <c r="K100" s="54"/>
      <c r="L100" s="69">
        <f t="shared" si="6"/>
        <v>39</v>
      </c>
      <c r="M100" s="70">
        <f t="shared" si="5"/>
        <v>39</v>
      </c>
      <c r="O100" s="14"/>
      <c r="P100" s="14"/>
      <c r="Q100" s="75"/>
      <c r="R100" s="14"/>
      <c r="S100" s="54"/>
      <c r="T100" s="54"/>
    </row>
    <row r="101" spans="1:23" s="51" customFormat="1" ht="18.75" customHeight="1" thickBot="1">
      <c r="A101" s="63"/>
      <c r="B101" s="139" t="s">
        <v>437</v>
      </c>
      <c r="C101" s="65"/>
      <c r="D101" s="66">
        <f t="shared" si="4"/>
        <v>1</v>
      </c>
      <c r="E101" s="97">
        <v>38</v>
      </c>
      <c r="F101" s="345"/>
      <c r="G101" s="127"/>
      <c r="H101" s="97"/>
      <c r="I101" s="97"/>
      <c r="J101" s="103"/>
      <c r="K101" s="54"/>
      <c r="L101" s="69">
        <f t="shared" si="6"/>
        <v>38</v>
      </c>
      <c r="M101" s="70">
        <f t="shared" si="5"/>
        <v>38</v>
      </c>
      <c r="O101" s="14"/>
      <c r="P101" s="14"/>
      <c r="Q101" s="75"/>
      <c r="R101" s="14"/>
      <c r="S101" s="54"/>
      <c r="T101" s="54"/>
    </row>
    <row r="102" spans="1:23" s="51" customFormat="1" ht="18.75" customHeight="1" thickBot="1">
      <c r="A102" s="63"/>
      <c r="B102" s="139" t="s">
        <v>438</v>
      </c>
      <c r="C102" s="65"/>
      <c r="D102" s="66">
        <f t="shared" si="4"/>
        <v>1</v>
      </c>
      <c r="E102" s="97">
        <v>38</v>
      </c>
      <c r="F102" s="346"/>
      <c r="G102" s="127"/>
      <c r="H102" s="97"/>
      <c r="I102" s="97"/>
      <c r="J102" s="103"/>
      <c r="K102" s="88"/>
      <c r="L102" s="69">
        <f t="shared" si="6"/>
        <v>38</v>
      </c>
      <c r="M102" s="70">
        <f t="shared" si="5"/>
        <v>38</v>
      </c>
      <c r="O102" s="14"/>
      <c r="P102" s="14"/>
      <c r="Q102" s="75"/>
      <c r="R102" s="14"/>
      <c r="S102" s="54"/>
      <c r="T102" s="54"/>
    </row>
    <row r="103" spans="1:23" s="51" customFormat="1" ht="18.75" customHeight="1" thickBot="1">
      <c r="A103" s="63"/>
      <c r="B103" s="140" t="s">
        <v>439</v>
      </c>
      <c r="C103" s="81"/>
      <c r="D103" s="132">
        <f t="shared" si="4"/>
        <v>1</v>
      </c>
      <c r="E103" s="123"/>
      <c r="F103" s="347"/>
      <c r="G103" s="127">
        <v>38</v>
      </c>
      <c r="H103" s="97"/>
      <c r="I103" s="97"/>
      <c r="J103" s="103"/>
      <c r="K103" s="54"/>
      <c r="L103" s="69">
        <f t="shared" si="6"/>
        <v>38</v>
      </c>
      <c r="M103" s="70">
        <f t="shared" si="5"/>
        <v>38</v>
      </c>
      <c r="O103" s="14"/>
      <c r="P103" s="14"/>
      <c r="Q103" s="75"/>
      <c r="R103" s="14"/>
      <c r="S103" s="54"/>
      <c r="T103" s="54"/>
    </row>
    <row r="104" spans="1:23" s="51" customFormat="1" ht="18.75" customHeight="1" thickBot="1">
      <c r="A104" s="63"/>
      <c r="B104" s="120" t="s">
        <v>440</v>
      </c>
      <c r="C104" s="65"/>
      <c r="D104" s="66">
        <f t="shared" si="4"/>
        <v>1</v>
      </c>
      <c r="E104" s="97"/>
      <c r="F104" s="141"/>
      <c r="G104" s="127"/>
      <c r="H104" s="97">
        <v>38</v>
      </c>
      <c r="I104" s="97"/>
      <c r="J104" s="103"/>
      <c r="K104" s="54"/>
      <c r="L104" s="69">
        <f t="shared" si="6"/>
        <v>38</v>
      </c>
      <c r="M104" s="70">
        <f t="shared" si="5"/>
        <v>38</v>
      </c>
      <c r="O104" s="14"/>
      <c r="P104" s="14"/>
      <c r="Q104" s="75"/>
      <c r="R104" s="14"/>
      <c r="S104" s="54"/>
      <c r="T104" s="54"/>
    </row>
    <row r="105" spans="1:23" s="51" customFormat="1" ht="18.75" customHeight="1" thickBot="1">
      <c r="A105" s="63"/>
      <c r="B105" s="20" t="s">
        <v>441</v>
      </c>
      <c r="C105" s="65"/>
      <c r="D105" s="66">
        <f t="shared" si="4"/>
        <v>1</v>
      </c>
      <c r="E105" s="67"/>
      <c r="F105" s="20"/>
      <c r="G105" s="128"/>
      <c r="H105" s="67"/>
      <c r="I105" s="67">
        <v>38</v>
      </c>
      <c r="J105" s="98"/>
      <c r="K105" s="54"/>
      <c r="L105" s="69">
        <f t="shared" si="6"/>
        <v>38</v>
      </c>
      <c r="M105" s="70">
        <f t="shared" si="5"/>
        <v>38</v>
      </c>
      <c r="O105" s="14"/>
      <c r="P105" s="14"/>
      <c r="Q105" s="75"/>
      <c r="R105" s="14"/>
      <c r="S105" s="54"/>
      <c r="T105" s="54"/>
    </row>
    <row r="106" spans="1:23" s="51" customFormat="1" ht="18.75" customHeight="1" thickBot="1">
      <c r="A106" s="66"/>
      <c r="B106" s="120" t="s">
        <v>208</v>
      </c>
      <c r="C106" s="68"/>
      <c r="D106" s="66">
        <f t="shared" si="4"/>
        <v>1</v>
      </c>
      <c r="E106" s="83"/>
      <c r="F106" s="141"/>
      <c r="G106" s="114"/>
      <c r="H106" s="83"/>
      <c r="I106" s="83">
        <v>38</v>
      </c>
      <c r="J106" s="120"/>
      <c r="K106" s="125"/>
      <c r="L106" s="69">
        <f t="shared" si="6"/>
        <v>38</v>
      </c>
      <c r="M106" s="70">
        <f t="shared" si="5"/>
        <v>38</v>
      </c>
      <c r="O106" s="14"/>
      <c r="P106" s="14"/>
      <c r="Q106" s="75"/>
      <c r="R106" s="14"/>
      <c r="S106" s="54"/>
      <c r="T106" s="54"/>
    </row>
    <row r="107" spans="1:23" s="51" customFormat="1" ht="18.75" customHeight="1" thickBot="1">
      <c r="A107" s="66"/>
      <c r="B107" s="120" t="s">
        <v>442</v>
      </c>
      <c r="C107" s="65"/>
      <c r="D107" s="66">
        <f t="shared" si="4"/>
        <v>1</v>
      </c>
      <c r="E107" s="77"/>
      <c r="F107" s="85"/>
      <c r="G107" s="114"/>
      <c r="H107" s="83">
        <v>37</v>
      </c>
      <c r="I107" s="83"/>
      <c r="J107" s="120"/>
      <c r="K107" s="125"/>
      <c r="L107" s="69">
        <f t="shared" si="6"/>
        <v>37</v>
      </c>
      <c r="M107" s="70">
        <f t="shared" si="5"/>
        <v>37</v>
      </c>
      <c r="O107" s="14"/>
      <c r="P107" s="14"/>
      <c r="Q107" s="75"/>
      <c r="R107" s="14"/>
      <c r="S107" s="54"/>
      <c r="T107" s="54"/>
    </row>
    <row r="108" spans="1:23" s="51" customFormat="1" ht="18.75" customHeight="1" thickBot="1">
      <c r="A108" s="63"/>
      <c r="B108" s="120" t="s">
        <v>341</v>
      </c>
      <c r="C108" s="65"/>
      <c r="D108" s="66">
        <f t="shared" si="4"/>
        <v>1</v>
      </c>
      <c r="E108" s="97"/>
      <c r="F108" s="85"/>
      <c r="G108" s="130"/>
      <c r="H108" s="91">
        <v>37</v>
      </c>
      <c r="I108" s="91"/>
      <c r="J108" s="131"/>
      <c r="K108" s="125"/>
      <c r="L108" s="69">
        <f t="shared" si="6"/>
        <v>37</v>
      </c>
      <c r="M108" s="70">
        <f t="shared" si="5"/>
        <v>37</v>
      </c>
      <c r="O108" s="14"/>
      <c r="P108" s="14"/>
      <c r="Q108" s="75"/>
      <c r="R108" s="14"/>
      <c r="S108" s="54"/>
      <c r="T108" s="54"/>
    </row>
    <row r="109" spans="1:23" s="51" customFormat="1" ht="18.75" customHeight="1" thickBot="1">
      <c r="A109" s="63"/>
      <c r="B109" s="120" t="s">
        <v>202</v>
      </c>
      <c r="C109" s="65"/>
      <c r="D109" s="66">
        <f t="shared" si="4"/>
        <v>1</v>
      </c>
      <c r="E109" s="97"/>
      <c r="F109" s="98"/>
      <c r="G109" s="127"/>
      <c r="H109" s="97"/>
      <c r="I109" s="97">
        <v>37</v>
      </c>
      <c r="J109" s="103"/>
      <c r="K109" s="54"/>
      <c r="L109" s="69">
        <f t="shared" si="6"/>
        <v>37</v>
      </c>
      <c r="M109" s="70">
        <f t="shared" si="5"/>
        <v>37</v>
      </c>
      <c r="N109" s="71"/>
      <c r="Q109" s="75"/>
      <c r="R109" s="14"/>
      <c r="S109" s="54"/>
      <c r="T109" s="54"/>
    </row>
    <row r="110" spans="1:23" s="51" customFormat="1" ht="18.75" customHeight="1" thickBot="1">
      <c r="A110" s="63"/>
      <c r="B110" s="120" t="s">
        <v>201</v>
      </c>
      <c r="C110" s="68"/>
      <c r="D110" s="66">
        <f t="shared" si="4"/>
        <v>1</v>
      </c>
      <c r="E110" s="83"/>
      <c r="F110" s="85"/>
      <c r="G110" s="114"/>
      <c r="H110" s="83"/>
      <c r="I110" s="83">
        <v>37</v>
      </c>
      <c r="J110" s="120"/>
      <c r="K110" s="54"/>
      <c r="L110" s="69">
        <f t="shared" si="6"/>
        <v>37</v>
      </c>
      <c r="M110" s="70">
        <f t="shared" si="5"/>
        <v>37</v>
      </c>
      <c r="N110" s="71"/>
      <c r="O110" s="14"/>
      <c r="P110" s="14"/>
      <c r="Q110" s="75"/>
      <c r="R110" s="14"/>
      <c r="S110" s="54"/>
      <c r="T110" s="96"/>
      <c r="U110" s="96"/>
      <c r="V110" s="96"/>
      <c r="W110" s="75"/>
    </row>
    <row r="111" spans="1:23" s="51" customFormat="1" ht="18.75" customHeight="1" thickBot="1">
      <c r="A111" s="63"/>
      <c r="B111" s="120" t="s">
        <v>96</v>
      </c>
      <c r="C111" s="68"/>
      <c r="D111" s="66">
        <f t="shared" si="4"/>
        <v>1</v>
      </c>
      <c r="E111" s="83"/>
      <c r="F111" s="85"/>
      <c r="G111" s="114"/>
      <c r="H111" s="83"/>
      <c r="I111" s="83"/>
      <c r="J111" s="120">
        <v>37</v>
      </c>
      <c r="K111" s="54"/>
      <c r="L111" s="69">
        <f t="shared" si="6"/>
        <v>37</v>
      </c>
      <c r="M111" s="70">
        <f t="shared" si="5"/>
        <v>37</v>
      </c>
      <c r="N111" s="71"/>
      <c r="O111" s="14"/>
      <c r="P111" s="14"/>
      <c r="Q111" s="75"/>
      <c r="R111" s="14"/>
      <c r="S111" s="54"/>
      <c r="T111" s="96"/>
      <c r="U111" s="96"/>
      <c r="V111" s="96"/>
      <c r="W111" s="75"/>
    </row>
    <row r="112" spans="1:23" s="51" customFormat="1" ht="18.75" customHeight="1" thickBot="1">
      <c r="A112" s="63"/>
      <c r="B112" s="120" t="s">
        <v>443</v>
      </c>
      <c r="C112" s="65"/>
      <c r="D112" s="66">
        <f t="shared" si="4"/>
        <v>1</v>
      </c>
      <c r="E112" s="83"/>
      <c r="F112" s="141"/>
      <c r="G112" s="114"/>
      <c r="H112" s="83"/>
      <c r="I112" s="83"/>
      <c r="J112" s="120">
        <v>37</v>
      </c>
      <c r="K112" s="54"/>
      <c r="L112" s="69">
        <f t="shared" si="6"/>
        <v>37</v>
      </c>
      <c r="M112" s="70">
        <f t="shared" si="5"/>
        <v>37</v>
      </c>
      <c r="N112" s="71"/>
      <c r="O112" s="14"/>
      <c r="P112" s="14"/>
      <c r="Q112" s="75"/>
      <c r="R112" s="29"/>
    </row>
    <row r="113" spans="1:23" s="51" customFormat="1" ht="18.75" customHeight="1" thickBot="1">
      <c r="A113" s="63"/>
      <c r="B113" s="20" t="s">
        <v>444</v>
      </c>
      <c r="C113" s="65"/>
      <c r="D113" s="66">
        <f t="shared" si="4"/>
        <v>1</v>
      </c>
      <c r="E113" s="83"/>
      <c r="F113" s="85">
        <v>36</v>
      </c>
      <c r="G113" s="114"/>
      <c r="H113" s="83"/>
      <c r="I113" s="83"/>
      <c r="J113" s="120"/>
      <c r="K113" s="54"/>
      <c r="L113" s="69">
        <f t="shared" si="6"/>
        <v>36</v>
      </c>
      <c r="M113" s="70">
        <f t="shared" si="5"/>
        <v>36</v>
      </c>
      <c r="N113" s="71"/>
      <c r="O113" s="14"/>
      <c r="P113" s="14"/>
      <c r="Q113" s="75"/>
      <c r="R113" s="29"/>
      <c r="T113" s="96"/>
      <c r="U113" s="96"/>
      <c r="V113" s="96"/>
      <c r="W113" s="75"/>
    </row>
    <row r="114" spans="1:23" s="51" customFormat="1" ht="18.75" customHeight="1" thickBot="1">
      <c r="A114" s="63"/>
      <c r="B114" s="20" t="s">
        <v>445</v>
      </c>
      <c r="C114" s="68"/>
      <c r="D114" s="66">
        <f t="shared" si="4"/>
        <v>1</v>
      </c>
      <c r="E114" s="83">
        <v>36</v>
      </c>
      <c r="F114" s="85"/>
      <c r="G114" s="114"/>
      <c r="H114" s="83"/>
      <c r="I114" s="83"/>
      <c r="J114" s="120"/>
      <c r="K114" s="54"/>
      <c r="L114" s="69">
        <f t="shared" si="6"/>
        <v>36</v>
      </c>
      <c r="M114" s="70">
        <f t="shared" si="5"/>
        <v>36</v>
      </c>
      <c r="N114" s="71"/>
      <c r="O114" s="14"/>
      <c r="P114" s="14"/>
      <c r="Q114" s="75"/>
      <c r="R114" s="29"/>
      <c r="T114" s="96"/>
      <c r="U114" s="96"/>
      <c r="V114" s="96"/>
      <c r="W114" s="75"/>
    </row>
    <row r="115" spans="1:23" s="51" customFormat="1" ht="18.75" customHeight="1" thickBot="1">
      <c r="A115" s="63"/>
      <c r="B115" s="120" t="s">
        <v>446</v>
      </c>
      <c r="C115" s="65"/>
      <c r="D115" s="66">
        <f t="shared" si="4"/>
        <v>1</v>
      </c>
      <c r="E115" s="83"/>
      <c r="F115" s="141"/>
      <c r="G115" s="114">
        <v>36</v>
      </c>
      <c r="H115" s="83"/>
      <c r="I115" s="83"/>
      <c r="J115" s="120"/>
      <c r="K115" s="54"/>
      <c r="L115" s="69">
        <f t="shared" si="6"/>
        <v>36</v>
      </c>
      <c r="M115" s="70">
        <f t="shared" si="5"/>
        <v>36</v>
      </c>
      <c r="N115" s="71"/>
      <c r="O115" s="14"/>
      <c r="P115" s="14"/>
      <c r="Q115" s="75"/>
      <c r="R115" s="29"/>
      <c r="T115" s="96"/>
      <c r="U115" s="96"/>
      <c r="V115" s="96"/>
      <c r="W115" s="75"/>
    </row>
    <row r="116" spans="1:23" s="51" customFormat="1" ht="18.75" customHeight="1" thickBot="1">
      <c r="A116" s="63"/>
      <c r="B116" s="120" t="s">
        <v>169</v>
      </c>
      <c r="C116" s="68"/>
      <c r="D116" s="66">
        <f t="shared" si="4"/>
        <v>1</v>
      </c>
      <c r="E116" s="83"/>
      <c r="F116" s="85"/>
      <c r="G116" s="83">
        <v>35</v>
      </c>
      <c r="H116" s="83"/>
      <c r="I116" s="83"/>
      <c r="J116" s="120"/>
      <c r="K116" s="54"/>
      <c r="L116" s="69">
        <f t="shared" si="6"/>
        <v>35</v>
      </c>
      <c r="M116" s="70">
        <f t="shared" si="5"/>
        <v>35</v>
      </c>
      <c r="N116" s="71"/>
      <c r="O116" s="14"/>
      <c r="P116" s="14"/>
      <c r="Q116" s="75"/>
      <c r="R116" s="29"/>
      <c r="T116" s="96"/>
      <c r="U116" s="96"/>
      <c r="V116" s="96"/>
      <c r="W116" s="75"/>
    </row>
    <row r="117" spans="1:23" s="51" customFormat="1" ht="18.75" customHeight="1" thickBot="1">
      <c r="A117" s="63"/>
      <c r="B117" s="120" t="s">
        <v>209</v>
      </c>
      <c r="C117" s="65"/>
      <c r="D117" s="66">
        <f t="shared" si="4"/>
        <v>1</v>
      </c>
      <c r="E117" s="97">
        <v>34</v>
      </c>
      <c r="F117" s="98"/>
      <c r="G117" s="97"/>
      <c r="H117" s="97"/>
      <c r="I117" s="97"/>
      <c r="J117" s="103"/>
      <c r="K117" s="54"/>
      <c r="L117" s="69">
        <f t="shared" si="6"/>
        <v>34</v>
      </c>
      <c r="M117" s="70">
        <f t="shared" si="5"/>
        <v>34</v>
      </c>
      <c r="N117" s="71"/>
      <c r="O117" s="14"/>
      <c r="P117" s="14"/>
      <c r="Q117" s="75"/>
      <c r="R117" s="29"/>
      <c r="T117" s="96"/>
      <c r="U117" s="96"/>
      <c r="V117" s="96"/>
      <c r="W117" s="75"/>
    </row>
    <row r="118" spans="1:23" s="51" customFormat="1" ht="18.75" customHeight="1" thickBot="1">
      <c r="A118" s="63"/>
      <c r="B118" s="120" t="s">
        <v>212</v>
      </c>
      <c r="C118" s="68"/>
      <c r="D118" s="66">
        <f t="shared" si="4"/>
        <v>1</v>
      </c>
      <c r="E118" s="97"/>
      <c r="F118" s="85"/>
      <c r="G118" s="97">
        <v>34</v>
      </c>
      <c r="H118" s="97"/>
      <c r="I118" s="97"/>
      <c r="J118" s="103"/>
      <c r="K118" s="54"/>
      <c r="L118" s="69">
        <f t="shared" si="6"/>
        <v>34</v>
      </c>
      <c r="M118" s="70">
        <f t="shared" si="5"/>
        <v>34</v>
      </c>
      <c r="N118" s="71"/>
      <c r="O118" s="14"/>
      <c r="P118" s="14"/>
      <c r="Q118" s="75"/>
      <c r="R118" s="29"/>
      <c r="T118" s="96"/>
      <c r="U118" s="96"/>
      <c r="V118" s="96"/>
      <c r="W118" s="87"/>
    </row>
    <row r="119" spans="1:23" s="51" customFormat="1" ht="18.75" customHeight="1" thickBot="1">
      <c r="A119" s="63"/>
      <c r="B119" s="120" t="s">
        <v>397</v>
      </c>
      <c r="C119" s="68"/>
      <c r="D119" s="66">
        <f t="shared" si="4"/>
        <v>1</v>
      </c>
      <c r="E119" s="83"/>
      <c r="F119" s="85"/>
      <c r="G119" s="83"/>
      <c r="H119" s="83">
        <v>34</v>
      </c>
      <c r="I119" s="83"/>
      <c r="J119" s="120"/>
      <c r="K119" s="125"/>
      <c r="L119" s="69">
        <f t="shared" si="6"/>
        <v>34</v>
      </c>
      <c r="M119" s="70">
        <f t="shared" si="5"/>
        <v>34</v>
      </c>
      <c r="O119" s="14"/>
      <c r="P119" s="14"/>
      <c r="Q119" s="101"/>
      <c r="R119" s="29"/>
    </row>
    <row r="120" spans="1:23" s="51" customFormat="1" ht="18.75" customHeight="1" thickBot="1">
      <c r="A120" s="63"/>
      <c r="B120" s="142" t="s">
        <v>399</v>
      </c>
      <c r="C120" s="68"/>
      <c r="D120" s="66">
        <f t="shared" si="4"/>
        <v>1</v>
      </c>
      <c r="E120" s="83"/>
      <c r="F120" s="85"/>
      <c r="G120" s="83"/>
      <c r="H120" s="83">
        <v>34</v>
      </c>
      <c r="I120" s="83"/>
      <c r="J120" s="120"/>
      <c r="K120" s="54"/>
      <c r="L120" s="69">
        <f t="shared" si="6"/>
        <v>34</v>
      </c>
      <c r="M120" s="70">
        <f t="shared" si="5"/>
        <v>34</v>
      </c>
      <c r="O120" s="14"/>
      <c r="P120" s="14"/>
      <c r="Q120" s="101"/>
      <c r="R120" s="29"/>
    </row>
    <row r="121" spans="1:23" s="51" customFormat="1" ht="18.75" customHeight="1" thickBot="1">
      <c r="A121" s="63"/>
      <c r="B121" s="120" t="s">
        <v>447</v>
      </c>
      <c r="C121" s="68"/>
      <c r="D121" s="66">
        <f t="shared" si="4"/>
        <v>1</v>
      </c>
      <c r="E121" s="77"/>
      <c r="F121" s="85"/>
      <c r="G121" s="77"/>
      <c r="H121" s="77"/>
      <c r="I121" s="77">
        <v>34</v>
      </c>
      <c r="J121" s="119"/>
      <c r="K121" s="54"/>
      <c r="L121" s="69">
        <f t="shared" si="6"/>
        <v>34</v>
      </c>
      <c r="M121" s="70">
        <f t="shared" si="5"/>
        <v>34</v>
      </c>
      <c r="O121" s="14"/>
      <c r="P121" s="14"/>
      <c r="Q121" s="101"/>
      <c r="R121" s="29"/>
    </row>
    <row r="122" spans="1:23" s="51" customFormat="1" ht="18.75" customHeight="1" thickBot="1">
      <c r="A122" s="63"/>
      <c r="B122" s="120" t="s">
        <v>448</v>
      </c>
      <c r="C122" s="65"/>
      <c r="D122" s="66">
        <f t="shared" si="4"/>
        <v>1</v>
      </c>
      <c r="E122" s="83"/>
      <c r="F122" s="98"/>
      <c r="G122" s="97"/>
      <c r="H122" s="97"/>
      <c r="I122" s="97">
        <v>34</v>
      </c>
      <c r="J122" s="103"/>
      <c r="K122" s="125"/>
      <c r="L122" s="69">
        <f t="shared" si="6"/>
        <v>34</v>
      </c>
      <c r="M122" s="70">
        <f t="shared" si="5"/>
        <v>34</v>
      </c>
      <c r="O122" s="14"/>
      <c r="P122" s="14"/>
      <c r="Q122" s="101"/>
      <c r="R122" s="29"/>
    </row>
    <row r="123" spans="1:23" s="51" customFormat="1" ht="18.75" customHeight="1" thickBot="1">
      <c r="A123" s="63"/>
      <c r="B123" s="20" t="s">
        <v>224</v>
      </c>
      <c r="C123" s="65"/>
      <c r="D123" s="66">
        <f t="shared" si="4"/>
        <v>1</v>
      </c>
      <c r="E123" s="67"/>
      <c r="F123" s="20">
        <v>33</v>
      </c>
      <c r="G123" s="67"/>
      <c r="H123" s="67"/>
      <c r="I123" s="67"/>
      <c r="J123" s="98"/>
      <c r="K123" s="125"/>
      <c r="L123" s="69">
        <f t="shared" si="6"/>
        <v>33</v>
      </c>
      <c r="M123" s="70">
        <f t="shared" si="5"/>
        <v>33</v>
      </c>
      <c r="O123" s="14"/>
      <c r="P123" s="14"/>
      <c r="Q123" s="101"/>
      <c r="R123" s="29"/>
    </row>
    <row r="124" spans="1:23" s="51" customFormat="1" ht="18.75" customHeight="1" thickBot="1">
      <c r="A124" s="63"/>
      <c r="B124" s="120" t="s">
        <v>449</v>
      </c>
      <c r="C124" s="65"/>
      <c r="D124" s="66">
        <f t="shared" si="4"/>
        <v>1</v>
      </c>
      <c r="E124" s="67">
        <v>33</v>
      </c>
      <c r="F124" s="85"/>
      <c r="G124" s="67"/>
      <c r="H124" s="67"/>
      <c r="I124" s="67"/>
      <c r="J124" s="98"/>
      <c r="K124" s="125"/>
      <c r="L124" s="69">
        <f t="shared" si="6"/>
        <v>33</v>
      </c>
      <c r="M124" s="70">
        <f t="shared" si="5"/>
        <v>33</v>
      </c>
      <c r="N124" s="71"/>
      <c r="O124" s="14"/>
      <c r="P124" s="14"/>
      <c r="Q124" s="101"/>
      <c r="R124" s="29"/>
    </row>
    <row r="125" spans="1:23" s="51" customFormat="1" ht="18.75" customHeight="1" thickBot="1">
      <c r="A125" s="63"/>
      <c r="B125" s="120" t="s">
        <v>210</v>
      </c>
      <c r="C125" s="65"/>
      <c r="D125" s="66">
        <f t="shared" si="4"/>
        <v>1</v>
      </c>
      <c r="E125" s="67"/>
      <c r="F125" s="141"/>
      <c r="G125" s="67">
        <v>33</v>
      </c>
      <c r="H125" s="67"/>
      <c r="I125" s="67"/>
      <c r="J125" s="98"/>
      <c r="K125" s="125"/>
      <c r="L125" s="69">
        <f t="shared" si="6"/>
        <v>33</v>
      </c>
      <c r="M125" s="70">
        <f t="shared" si="5"/>
        <v>33</v>
      </c>
      <c r="N125" s="71"/>
      <c r="O125" s="14"/>
      <c r="P125" s="14"/>
      <c r="Q125" s="101"/>
      <c r="R125" s="29"/>
    </row>
    <row r="126" spans="1:23" s="51" customFormat="1" ht="18.75" customHeight="1" thickBot="1">
      <c r="A126" s="63"/>
      <c r="B126" s="20" t="s">
        <v>450</v>
      </c>
      <c r="C126" s="65"/>
      <c r="D126" s="66">
        <f t="shared" si="4"/>
        <v>1</v>
      </c>
      <c r="E126" s="67"/>
      <c r="F126" s="20"/>
      <c r="G126" s="67"/>
      <c r="H126" s="67">
        <v>33</v>
      </c>
      <c r="I126" s="67"/>
      <c r="J126" s="98"/>
      <c r="K126" s="125"/>
      <c r="L126" s="69">
        <f t="shared" si="6"/>
        <v>33</v>
      </c>
      <c r="M126" s="70">
        <f t="shared" si="5"/>
        <v>33</v>
      </c>
      <c r="N126" s="71"/>
      <c r="O126" s="14"/>
      <c r="P126" s="14"/>
      <c r="Q126" s="101"/>
      <c r="R126" s="29"/>
      <c r="T126" s="96"/>
      <c r="U126" s="96"/>
      <c r="V126" s="96"/>
      <c r="W126" s="75"/>
    </row>
    <row r="127" spans="1:23" s="51" customFormat="1" ht="18.75" customHeight="1" thickBot="1">
      <c r="A127" s="63"/>
      <c r="B127" s="20" t="s">
        <v>451</v>
      </c>
      <c r="C127" s="65"/>
      <c r="D127" s="66">
        <f t="shared" si="4"/>
        <v>1</v>
      </c>
      <c r="E127" s="67"/>
      <c r="F127" s="20"/>
      <c r="G127" s="67"/>
      <c r="H127" s="67">
        <v>33</v>
      </c>
      <c r="I127" s="67"/>
      <c r="J127" s="98"/>
      <c r="K127" s="125"/>
      <c r="L127" s="69">
        <f t="shared" si="6"/>
        <v>33</v>
      </c>
      <c r="M127" s="70">
        <f t="shared" si="5"/>
        <v>33</v>
      </c>
      <c r="N127" s="71"/>
      <c r="O127" s="14"/>
      <c r="P127" s="14"/>
      <c r="Q127" s="101"/>
      <c r="R127" s="29"/>
      <c r="T127" s="96"/>
      <c r="U127" s="96"/>
      <c r="V127" s="96"/>
      <c r="W127" s="75"/>
    </row>
    <row r="128" spans="1:23" s="51" customFormat="1" ht="18.75" customHeight="1" thickBot="1">
      <c r="A128" s="66"/>
      <c r="B128" s="116" t="s">
        <v>213</v>
      </c>
      <c r="C128" s="65"/>
      <c r="D128" s="66">
        <f t="shared" si="4"/>
        <v>1</v>
      </c>
      <c r="E128" s="67"/>
      <c r="F128" s="141"/>
      <c r="G128" s="67"/>
      <c r="H128" s="67"/>
      <c r="I128" s="67">
        <v>33</v>
      </c>
      <c r="J128" s="98"/>
      <c r="K128" s="54"/>
      <c r="L128" s="69">
        <f t="shared" si="6"/>
        <v>33</v>
      </c>
      <c r="M128" s="70">
        <f t="shared" si="5"/>
        <v>33</v>
      </c>
      <c r="N128" s="71"/>
      <c r="O128" s="14"/>
      <c r="P128" s="14"/>
      <c r="Q128" s="101"/>
      <c r="R128" s="29"/>
      <c r="T128" s="96"/>
      <c r="U128" s="96"/>
      <c r="V128" s="96"/>
      <c r="W128" s="75"/>
    </row>
    <row r="129" spans="1:23" s="51" customFormat="1" ht="18.75" customHeight="1" thickBot="1">
      <c r="A129" s="63"/>
      <c r="B129" s="143" t="s">
        <v>214</v>
      </c>
      <c r="C129" s="68"/>
      <c r="D129" s="66">
        <f t="shared" si="4"/>
        <v>1</v>
      </c>
      <c r="E129" s="83"/>
      <c r="F129" s="85"/>
      <c r="G129" s="83"/>
      <c r="H129" s="83"/>
      <c r="I129" s="83">
        <v>33</v>
      </c>
      <c r="J129" s="120"/>
      <c r="K129" s="54"/>
      <c r="L129" s="69">
        <f t="shared" si="6"/>
        <v>33</v>
      </c>
      <c r="M129" s="70">
        <f t="shared" si="5"/>
        <v>33</v>
      </c>
      <c r="N129" s="71"/>
      <c r="O129" s="14"/>
      <c r="P129" s="14"/>
      <c r="Q129" s="101"/>
      <c r="R129" s="29"/>
    </row>
    <row r="130" spans="1:23" s="51" customFormat="1" ht="18.75" customHeight="1" thickBot="1">
      <c r="A130" s="63"/>
      <c r="B130" s="20" t="s">
        <v>452</v>
      </c>
      <c r="C130" s="65"/>
      <c r="D130" s="66">
        <f t="shared" si="4"/>
        <v>1</v>
      </c>
      <c r="E130" s="67">
        <v>32</v>
      </c>
      <c r="F130" s="20"/>
      <c r="G130" s="67"/>
      <c r="H130" s="67"/>
      <c r="I130" s="67"/>
      <c r="J130" s="98"/>
      <c r="K130" s="54"/>
      <c r="L130" s="69">
        <f t="shared" si="6"/>
        <v>32</v>
      </c>
      <c r="M130" s="70">
        <f t="shared" si="5"/>
        <v>32</v>
      </c>
      <c r="N130" s="71"/>
      <c r="O130" s="14"/>
      <c r="P130" s="14"/>
      <c r="Q130" s="101"/>
      <c r="R130" s="29"/>
    </row>
    <row r="131" spans="1:23" s="51" customFormat="1" ht="18.75" customHeight="1" thickBot="1">
      <c r="A131" s="63"/>
      <c r="B131" s="348" t="s">
        <v>453</v>
      </c>
      <c r="C131" s="65"/>
      <c r="D131" s="66">
        <f t="shared" si="4"/>
        <v>1</v>
      </c>
      <c r="E131" s="97">
        <v>32</v>
      </c>
      <c r="F131" s="103"/>
      <c r="G131" s="97"/>
      <c r="H131" s="97"/>
      <c r="I131" s="97"/>
      <c r="J131" s="103"/>
      <c r="K131" s="88"/>
      <c r="L131" s="69">
        <f t="shared" si="6"/>
        <v>32</v>
      </c>
      <c r="M131" s="70">
        <f t="shared" si="5"/>
        <v>32</v>
      </c>
      <c r="N131" s="71"/>
      <c r="O131" s="14"/>
      <c r="P131" s="14"/>
      <c r="Q131" s="101"/>
      <c r="R131" s="29"/>
      <c r="T131" s="96"/>
      <c r="U131" s="96"/>
      <c r="V131" s="96"/>
      <c r="W131" s="75"/>
    </row>
    <row r="132" spans="1:23" s="51" customFormat="1" ht="18.75" customHeight="1" thickBot="1">
      <c r="A132" s="63"/>
      <c r="B132" s="116" t="s">
        <v>454</v>
      </c>
      <c r="C132" s="68"/>
      <c r="D132" s="66">
        <f t="shared" si="4"/>
        <v>1</v>
      </c>
      <c r="E132" s="77"/>
      <c r="F132" s="141"/>
      <c r="G132" s="77">
        <v>32</v>
      </c>
      <c r="H132" s="77"/>
      <c r="I132" s="77"/>
      <c r="J132" s="119"/>
      <c r="K132" s="54"/>
      <c r="L132" s="69">
        <f t="shared" si="6"/>
        <v>32</v>
      </c>
      <c r="M132" s="70">
        <f t="shared" si="5"/>
        <v>32</v>
      </c>
      <c r="N132" s="71"/>
      <c r="O132" s="54"/>
      <c r="P132" s="14"/>
      <c r="Q132" s="101"/>
      <c r="R132" s="29"/>
      <c r="T132" s="96"/>
      <c r="U132" s="96"/>
      <c r="V132" s="96"/>
      <c r="W132" s="75"/>
    </row>
    <row r="133" spans="1:23" s="51" customFormat="1" ht="18.75" customHeight="1" thickBot="1">
      <c r="A133" s="63"/>
      <c r="B133" s="120" t="s">
        <v>455</v>
      </c>
      <c r="C133" s="65"/>
      <c r="D133" s="66">
        <f t="shared" ref="D133:D196" si="7">COUNT(E133:J133)</f>
        <v>1</v>
      </c>
      <c r="E133" s="83"/>
      <c r="F133" s="141"/>
      <c r="G133" s="83"/>
      <c r="H133" s="83"/>
      <c r="I133" s="83"/>
      <c r="J133" s="120">
        <v>32</v>
      </c>
      <c r="K133" s="125"/>
      <c r="L133" s="69">
        <f t="shared" si="6"/>
        <v>32</v>
      </c>
      <c r="M133" s="70">
        <f t="shared" ref="M133:M196" si="8">SUM(E133:J133)/D133</f>
        <v>32</v>
      </c>
      <c r="N133" s="71"/>
      <c r="O133" s="54"/>
      <c r="P133" s="14"/>
      <c r="Q133" s="101"/>
      <c r="R133" s="29"/>
      <c r="T133" s="96"/>
      <c r="U133" s="96"/>
      <c r="V133" s="96"/>
      <c r="W133" s="75"/>
    </row>
    <row r="134" spans="1:23" s="51" customFormat="1" ht="18.75" customHeight="1" thickBot="1">
      <c r="A134" s="66"/>
      <c r="B134" s="116" t="s">
        <v>186</v>
      </c>
      <c r="C134" s="65"/>
      <c r="D134" s="66">
        <f t="shared" si="7"/>
        <v>1</v>
      </c>
      <c r="E134" s="97"/>
      <c r="F134" s="98"/>
      <c r="G134" s="97"/>
      <c r="H134" s="97">
        <v>31</v>
      </c>
      <c r="I134" s="97"/>
      <c r="J134" s="103"/>
      <c r="K134" s="54"/>
      <c r="L134" s="69">
        <f t="shared" si="6"/>
        <v>31</v>
      </c>
      <c r="M134" s="70">
        <f t="shared" si="8"/>
        <v>31</v>
      </c>
      <c r="P134" s="14"/>
      <c r="Q134" s="101"/>
      <c r="R134" s="29"/>
    </row>
    <row r="135" spans="1:23" s="51" customFormat="1" ht="18.75" customHeight="1" thickBot="1">
      <c r="A135" s="63"/>
      <c r="B135" s="143" t="s">
        <v>211</v>
      </c>
      <c r="C135" s="65"/>
      <c r="D135" s="66">
        <f t="shared" si="7"/>
        <v>1</v>
      </c>
      <c r="E135" s="97"/>
      <c r="F135" s="98"/>
      <c r="G135" s="67"/>
      <c r="H135" s="67"/>
      <c r="I135" s="67">
        <v>31</v>
      </c>
      <c r="J135" s="98"/>
      <c r="K135" s="54"/>
      <c r="L135" s="69">
        <f t="shared" si="6"/>
        <v>31</v>
      </c>
      <c r="M135" s="70">
        <f t="shared" si="8"/>
        <v>31</v>
      </c>
      <c r="N135" s="71"/>
      <c r="O135" s="54"/>
      <c r="P135" s="14"/>
      <c r="Q135" s="101"/>
      <c r="R135" s="29"/>
      <c r="T135" s="96"/>
      <c r="U135" s="96"/>
      <c r="V135" s="96"/>
      <c r="W135" s="75"/>
    </row>
    <row r="136" spans="1:23" s="51" customFormat="1" ht="18.75" customHeight="1" thickBot="1">
      <c r="A136" s="63"/>
      <c r="B136" s="116" t="s">
        <v>456</v>
      </c>
      <c r="C136" s="68"/>
      <c r="D136" s="66">
        <f t="shared" si="7"/>
        <v>1</v>
      </c>
      <c r="E136" s="77"/>
      <c r="F136" s="85"/>
      <c r="G136" s="77"/>
      <c r="H136" s="77"/>
      <c r="I136" s="77">
        <v>31</v>
      </c>
      <c r="J136" s="119"/>
      <c r="K136" s="54"/>
      <c r="L136" s="69">
        <f t="shared" si="6"/>
        <v>31</v>
      </c>
      <c r="M136" s="70">
        <f t="shared" si="8"/>
        <v>31</v>
      </c>
      <c r="P136" s="14"/>
      <c r="Q136" s="101"/>
      <c r="R136" s="29"/>
    </row>
    <row r="137" spans="1:23" s="51" customFormat="1" ht="18.75" customHeight="1" thickBot="1">
      <c r="A137" s="63"/>
      <c r="B137" s="142" t="s">
        <v>457</v>
      </c>
      <c r="C137" s="68"/>
      <c r="D137" s="66">
        <f t="shared" si="7"/>
        <v>1</v>
      </c>
      <c r="E137" s="83"/>
      <c r="F137" s="85"/>
      <c r="G137" s="83"/>
      <c r="H137" s="83"/>
      <c r="I137" s="83">
        <v>30</v>
      </c>
      <c r="J137" s="120"/>
      <c r="K137" s="54"/>
      <c r="L137" s="69">
        <f t="shared" si="6"/>
        <v>30</v>
      </c>
      <c r="M137" s="70">
        <f t="shared" si="8"/>
        <v>30</v>
      </c>
      <c r="P137" s="14"/>
      <c r="Q137" s="101"/>
      <c r="R137" s="29"/>
    </row>
    <row r="138" spans="1:23" s="51" customFormat="1" ht="18.75" customHeight="1" thickBot="1">
      <c r="A138" s="63"/>
      <c r="B138" s="116" t="s">
        <v>200</v>
      </c>
      <c r="C138" s="65"/>
      <c r="D138" s="66">
        <f t="shared" si="7"/>
        <v>1</v>
      </c>
      <c r="E138" s="67"/>
      <c r="F138" s="141"/>
      <c r="G138" s="67"/>
      <c r="H138" s="67"/>
      <c r="I138" s="67">
        <v>30</v>
      </c>
      <c r="J138" s="98"/>
      <c r="K138" s="54"/>
      <c r="L138" s="69">
        <f t="shared" si="6"/>
        <v>30</v>
      </c>
      <c r="M138" s="70">
        <f t="shared" si="8"/>
        <v>30</v>
      </c>
      <c r="P138" s="14"/>
      <c r="Q138" s="101"/>
      <c r="R138" s="29"/>
    </row>
    <row r="139" spans="1:23" s="51" customFormat="1" ht="18.75" customHeight="1" thickBot="1">
      <c r="A139" s="63"/>
      <c r="B139" s="143" t="s">
        <v>184</v>
      </c>
      <c r="C139" s="65"/>
      <c r="D139" s="66">
        <f t="shared" si="7"/>
        <v>1</v>
      </c>
      <c r="E139" s="83"/>
      <c r="F139" s="141"/>
      <c r="G139" s="83"/>
      <c r="H139" s="83"/>
      <c r="I139" s="83"/>
      <c r="J139" s="120">
        <v>30</v>
      </c>
      <c r="K139" s="54"/>
      <c r="L139" s="69">
        <f t="shared" si="6"/>
        <v>30</v>
      </c>
      <c r="M139" s="70">
        <f t="shared" si="8"/>
        <v>30</v>
      </c>
      <c r="P139" s="14"/>
      <c r="Q139" s="101"/>
      <c r="R139" s="29"/>
    </row>
    <row r="140" spans="1:23" s="51" customFormat="1" ht="18.75" customHeight="1" thickBot="1">
      <c r="A140" s="66"/>
      <c r="B140" s="120" t="s">
        <v>458</v>
      </c>
      <c r="C140" s="65"/>
      <c r="D140" s="66">
        <f t="shared" si="7"/>
        <v>1</v>
      </c>
      <c r="E140" s="83"/>
      <c r="F140" s="141"/>
      <c r="G140" s="83"/>
      <c r="H140" s="83"/>
      <c r="I140" s="83">
        <v>29</v>
      </c>
      <c r="J140" s="120"/>
      <c r="K140" s="54"/>
      <c r="L140" s="69">
        <f t="shared" si="6"/>
        <v>29</v>
      </c>
      <c r="M140" s="70">
        <f t="shared" si="8"/>
        <v>29</v>
      </c>
      <c r="P140" s="14"/>
      <c r="Q140" s="101"/>
      <c r="R140" s="29"/>
    </row>
    <row r="141" spans="1:23" s="51" customFormat="1" ht="18.75" customHeight="1" thickBot="1">
      <c r="A141" s="63"/>
      <c r="B141" s="120" t="s">
        <v>99</v>
      </c>
      <c r="C141" s="65"/>
      <c r="D141" s="66">
        <f t="shared" si="7"/>
        <v>1</v>
      </c>
      <c r="E141" s="83"/>
      <c r="F141" s="141"/>
      <c r="G141" s="83"/>
      <c r="H141" s="83"/>
      <c r="I141" s="83"/>
      <c r="J141" s="120">
        <v>28</v>
      </c>
      <c r="K141" s="54"/>
      <c r="L141" s="69">
        <f t="shared" si="6"/>
        <v>28</v>
      </c>
      <c r="M141" s="70">
        <f t="shared" si="8"/>
        <v>28</v>
      </c>
      <c r="P141" s="14"/>
      <c r="Q141" s="101"/>
      <c r="R141" s="29"/>
    </row>
    <row r="142" spans="1:23" s="51" customFormat="1" ht="18.75" customHeight="1" thickBot="1">
      <c r="A142" s="63"/>
      <c r="B142" s="20" t="s">
        <v>343</v>
      </c>
      <c r="C142" s="65"/>
      <c r="D142" s="66">
        <f t="shared" si="7"/>
        <v>1</v>
      </c>
      <c r="E142" s="67"/>
      <c r="F142" s="85">
        <v>27</v>
      </c>
      <c r="G142" s="67"/>
      <c r="H142" s="67"/>
      <c r="I142" s="67"/>
      <c r="J142" s="98"/>
      <c r="K142" s="54"/>
      <c r="L142" s="69">
        <f t="shared" si="6"/>
        <v>27</v>
      </c>
      <c r="M142" s="70">
        <f t="shared" si="8"/>
        <v>27</v>
      </c>
      <c r="P142" s="14"/>
      <c r="Q142" s="101"/>
      <c r="R142" s="29"/>
    </row>
    <row r="143" spans="1:23" s="51" customFormat="1" ht="18.75" customHeight="1" thickBot="1">
      <c r="A143" s="63"/>
      <c r="B143" s="120" t="s">
        <v>203</v>
      </c>
      <c r="C143" s="68"/>
      <c r="D143" s="66">
        <f t="shared" si="7"/>
        <v>1</v>
      </c>
      <c r="E143" s="77">
        <v>27</v>
      </c>
      <c r="F143" s="85"/>
      <c r="G143" s="77"/>
      <c r="H143" s="77"/>
      <c r="I143" s="77"/>
      <c r="J143" s="119"/>
      <c r="K143" s="54"/>
      <c r="L143" s="69">
        <f t="shared" si="6"/>
        <v>27</v>
      </c>
      <c r="M143" s="70">
        <f t="shared" si="8"/>
        <v>27</v>
      </c>
      <c r="O143" s="54"/>
      <c r="P143" s="14"/>
      <c r="Q143" s="101"/>
      <c r="R143" s="29"/>
    </row>
    <row r="144" spans="1:23" s="51" customFormat="1" ht="18.75" customHeight="1" thickBot="1">
      <c r="A144" s="63"/>
      <c r="B144" s="116" t="s">
        <v>459</v>
      </c>
      <c r="C144" s="65"/>
      <c r="D144" s="66">
        <f t="shared" si="7"/>
        <v>1</v>
      </c>
      <c r="E144" s="83"/>
      <c r="F144" s="141"/>
      <c r="G144" s="83"/>
      <c r="H144" s="83"/>
      <c r="I144" s="83"/>
      <c r="J144" s="120">
        <v>27</v>
      </c>
      <c r="K144" s="54"/>
      <c r="L144" s="69">
        <f t="shared" si="6"/>
        <v>27</v>
      </c>
      <c r="M144" s="70">
        <f t="shared" si="8"/>
        <v>27</v>
      </c>
      <c r="P144" s="14"/>
      <c r="Q144" s="101"/>
      <c r="R144" s="29"/>
    </row>
    <row r="145" spans="1:18" s="51" customFormat="1" ht="24" thickBot="1">
      <c r="A145" s="63"/>
      <c r="B145" s="20" t="s">
        <v>219</v>
      </c>
      <c r="C145" s="68"/>
      <c r="D145" s="66">
        <f t="shared" si="7"/>
        <v>1</v>
      </c>
      <c r="E145" s="83"/>
      <c r="F145" s="85">
        <v>24</v>
      </c>
      <c r="G145" s="83"/>
      <c r="H145" s="83"/>
      <c r="I145" s="83"/>
      <c r="J145" s="120"/>
      <c r="K145" s="54"/>
      <c r="L145" s="69">
        <f t="shared" si="6"/>
        <v>24</v>
      </c>
      <c r="M145" s="70">
        <f t="shared" si="8"/>
        <v>24</v>
      </c>
      <c r="P145" s="14"/>
      <c r="Q145" s="101"/>
      <c r="R145" s="29"/>
    </row>
    <row r="146" spans="1:18" s="51" customFormat="1" ht="24" thickBot="1">
      <c r="A146" s="63"/>
      <c r="B146" s="116" t="s">
        <v>187</v>
      </c>
      <c r="C146" s="65"/>
      <c r="D146" s="66">
        <f t="shared" si="7"/>
        <v>1</v>
      </c>
      <c r="E146" s="77">
        <v>23</v>
      </c>
      <c r="F146" s="141"/>
      <c r="G146" s="77"/>
      <c r="H146" s="77"/>
      <c r="I146" s="77"/>
      <c r="J146" s="119"/>
      <c r="K146" s="54"/>
      <c r="L146" s="69">
        <f t="shared" si="6"/>
        <v>23</v>
      </c>
      <c r="M146" s="70">
        <f t="shared" si="8"/>
        <v>23</v>
      </c>
      <c r="P146" s="14"/>
      <c r="Q146" s="101"/>
      <c r="R146" s="29"/>
    </row>
    <row r="147" spans="1:18" s="51" customFormat="1" ht="24" thickBot="1">
      <c r="A147" s="63"/>
      <c r="B147" s="143" t="s">
        <v>163</v>
      </c>
      <c r="C147" s="65"/>
      <c r="D147" s="66">
        <f t="shared" si="7"/>
        <v>1</v>
      </c>
      <c r="E147" s="97">
        <v>22</v>
      </c>
      <c r="F147" s="98"/>
      <c r="G147" s="67"/>
      <c r="H147" s="67"/>
      <c r="I147" s="67"/>
      <c r="J147" s="98"/>
      <c r="K147" s="54"/>
      <c r="L147" s="69">
        <f t="shared" si="6"/>
        <v>22</v>
      </c>
      <c r="M147" s="70">
        <f t="shared" si="8"/>
        <v>22</v>
      </c>
      <c r="P147" s="14"/>
      <c r="Q147" s="101"/>
      <c r="R147" s="29"/>
    </row>
    <row r="148" spans="1:18" s="51" customFormat="1" ht="24" thickBot="1">
      <c r="A148" s="66"/>
      <c r="B148" s="142" t="s">
        <v>460</v>
      </c>
      <c r="C148" s="65"/>
      <c r="D148" s="66">
        <f t="shared" si="7"/>
        <v>1</v>
      </c>
      <c r="E148" s="67"/>
      <c r="F148" s="20">
        <v>20</v>
      </c>
      <c r="G148" s="67"/>
      <c r="H148" s="67"/>
      <c r="I148" s="67"/>
      <c r="J148" s="98"/>
      <c r="K148" s="54"/>
      <c r="L148" s="69">
        <f t="shared" si="6"/>
        <v>20</v>
      </c>
      <c r="M148" s="70">
        <f t="shared" si="8"/>
        <v>20</v>
      </c>
      <c r="O148" s="54"/>
      <c r="P148" s="14"/>
      <c r="Q148" s="101"/>
      <c r="R148" s="29"/>
    </row>
    <row r="149" spans="1:18" s="51" customFormat="1" ht="24" thickBot="1">
      <c r="A149" s="66"/>
      <c r="B149" s="116" t="s">
        <v>461</v>
      </c>
      <c r="C149" s="65"/>
      <c r="D149" s="66">
        <f t="shared" si="7"/>
        <v>1</v>
      </c>
      <c r="E149" s="97"/>
      <c r="F149" s="98">
        <v>20</v>
      </c>
      <c r="G149" s="97"/>
      <c r="H149" s="97"/>
      <c r="I149" s="97"/>
      <c r="J149" s="103"/>
      <c r="K149" s="54"/>
      <c r="L149" s="69">
        <f t="shared" si="6"/>
        <v>20</v>
      </c>
      <c r="M149" s="70">
        <f t="shared" si="8"/>
        <v>20</v>
      </c>
      <c r="O149" s="54"/>
      <c r="P149" s="14"/>
      <c r="Q149" s="101"/>
      <c r="R149" s="29"/>
    </row>
    <row r="150" spans="1:18" s="51" customFormat="1" ht="24" thickBot="1">
      <c r="A150" s="63"/>
      <c r="B150" s="142" t="s">
        <v>462</v>
      </c>
      <c r="C150" s="65"/>
      <c r="D150" s="66">
        <f t="shared" si="7"/>
        <v>1</v>
      </c>
      <c r="E150" s="67"/>
      <c r="F150" s="85">
        <v>20</v>
      </c>
      <c r="G150" s="67"/>
      <c r="H150" s="67"/>
      <c r="I150" s="67"/>
      <c r="J150" s="98"/>
      <c r="K150" s="54"/>
      <c r="L150" s="69">
        <f t="shared" si="6"/>
        <v>20</v>
      </c>
      <c r="M150" s="70">
        <f t="shared" si="8"/>
        <v>20</v>
      </c>
      <c r="P150" s="14"/>
      <c r="Q150" s="101"/>
      <c r="R150" s="29"/>
    </row>
    <row r="151" spans="1:18" s="51" customFormat="1" ht="24" thickBot="1">
      <c r="A151" s="63"/>
      <c r="B151" s="116" t="s">
        <v>463</v>
      </c>
      <c r="C151" s="65"/>
      <c r="D151" s="66">
        <f t="shared" si="7"/>
        <v>1</v>
      </c>
      <c r="E151" s="83"/>
      <c r="F151" s="141">
        <v>20</v>
      </c>
      <c r="G151" s="83"/>
      <c r="H151" s="83"/>
      <c r="I151" s="83"/>
      <c r="J151" s="120"/>
      <c r="K151" s="54"/>
      <c r="L151" s="69">
        <f t="shared" si="6"/>
        <v>20</v>
      </c>
      <c r="M151" s="70">
        <f t="shared" si="8"/>
        <v>20</v>
      </c>
      <c r="P151" s="14"/>
      <c r="Q151" s="101"/>
      <c r="R151" s="29"/>
    </row>
    <row r="152" spans="1:18" s="51" customFormat="1" ht="24" thickBot="1">
      <c r="A152" s="63"/>
      <c r="B152" s="121" t="s">
        <v>464</v>
      </c>
      <c r="C152" s="65"/>
      <c r="D152" s="66">
        <f t="shared" si="7"/>
        <v>1</v>
      </c>
      <c r="E152" s="67"/>
      <c r="F152" s="85">
        <v>20</v>
      </c>
      <c r="G152" s="67"/>
      <c r="H152" s="67"/>
      <c r="I152" s="67"/>
      <c r="J152" s="98"/>
      <c r="K152" s="54"/>
      <c r="L152" s="69">
        <f t="shared" si="6"/>
        <v>20</v>
      </c>
      <c r="M152" s="70">
        <f t="shared" si="8"/>
        <v>20</v>
      </c>
      <c r="P152" s="14"/>
      <c r="Q152" s="101"/>
      <c r="R152" s="29"/>
    </row>
    <row r="153" spans="1:18" s="51" customFormat="1" ht="24" thickBot="1">
      <c r="A153" s="66"/>
      <c r="B153" s="143" t="s">
        <v>226</v>
      </c>
      <c r="C153" s="68"/>
      <c r="D153" s="66">
        <f t="shared" si="7"/>
        <v>1</v>
      </c>
      <c r="E153" s="83"/>
      <c r="F153" s="141">
        <v>20</v>
      </c>
      <c r="G153" s="83"/>
      <c r="H153" s="83"/>
      <c r="I153" s="83"/>
      <c r="J153" s="120"/>
      <c r="K153" s="54"/>
      <c r="L153" s="69">
        <f t="shared" si="6"/>
        <v>20</v>
      </c>
      <c r="M153" s="70">
        <f t="shared" si="8"/>
        <v>20</v>
      </c>
      <c r="P153" s="14"/>
      <c r="Q153" s="101"/>
      <c r="R153" s="29"/>
    </row>
    <row r="154" spans="1:18" s="51" customFormat="1" ht="24" thickBot="1">
      <c r="A154" s="63"/>
      <c r="B154" s="116" t="s">
        <v>237</v>
      </c>
      <c r="C154" s="65"/>
      <c r="D154" s="66">
        <f t="shared" si="7"/>
        <v>1</v>
      </c>
      <c r="E154" s="97"/>
      <c r="F154" s="85">
        <v>20</v>
      </c>
      <c r="G154" s="91"/>
      <c r="H154" s="91"/>
      <c r="I154" s="91"/>
      <c r="J154" s="131"/>
      <c r="K154" s="54"/>
      <c r="L154" s="69">
        <f t="shared" si="6"/>
        <v>20</v>
      </c>
      <c r="M154" s="70">
        <f t="shared" si="8"/>
        <v>20</v>
      </c>
      <c r="P154" s="14"/>
      <c r="Q154" s="101"/>
      <c r="R154" s="29"/>
    </row>
    <row r="155" spans="1:18" s="51" customFormat="1" ht="24" thickBot="1">
      <c r="A155" s="63"/>
      <c r="B155" s="143" t="s">
        <v>130</v>
      </c>
      <c r="C155" s="65"/>
      <c r="D155" s="66">
        <f t="shared" si="7"/>
        <v>1</v>
      </c>
      <c r="E155" s="83">
        <v>20</v>
      </c>
      <c r="F155" s="141"/>
      <c r="G155" s="83"/>
      <c r="H155" s="83"/>
      <c r="I155" s="83"/>
      <c r="J155" s="120"/>
      <c r="K155" s="54"/>
      <c r="L155" s="69">
        <f t="shared" si="6"/>
        <v>20</v>
      </c>
      <c r="M155" s="70">
        <f t="shared" si="8"/>
        <v>20</v>
      </c>
      <c r="P155" s="14"/>
      <c r="Q155" s="101"/>
      <c r="R155" s="29"/>
    </row>
    <row r="156" spans="1:18" s="51" customFormat="1" ht="24" thickBot="1">
      <c r="A156" s="63"/>
      <c r="B156" s="143" t="s">
        <v>465</v>
      </c>
      <c r="C156" s="68"/>
      <c r="D156" s="66">
        <f t="shared" si="7"/>
        <v>1</v>
      </c>
      <c r="E156" s="83">
        <v>20</v>
      </c>
      <c r="F156" s="85"/>
      <c r="G156" s="91"/>
      <c r="H156" s="91"/>
      <c r="I156" s="91"/>
      <c r="J156" s="131"/>
      <c r="K156" s="54"/>
      <c r="L156" s="69">
        <f t="shared" si="6"/>
        <v>20</v>
      </c>
      <c r="M156" s="70">
        <f t="shared" si="8"/>
        <v>20</v>
      </c>
      <c r="P156" s="14"/>
      <c r="Q156" s="101"/>
      <c r="R156" s="29"/>
    </row>
    <row r="157" spans="1:18" s="51" customFormat="1" ht="24" thickBot="1">
      <c r="A157" s="63"/>
      <c r="B157" s="116" t="s">
        <v>466</v>
      </c>
      <c r="C157" s="68"/>
      <c r="D157" s="66">
        <f t="shared" si="7"/>
        <v>1</v>
      </c>
      <c r="E157" s="91">
        <v>20</v>
      </c>
      <c r="F157" s="141"/>
      <c r="G157" s="91"/>
      <c r="H157" s="91"/>
      <c r="I157" s="91"/>
      <c r="J157" s="131"/>
      <c r="K157" s="54"/>
      <c r="L157" s="69">
        <f t="shared" si="6"/>
        <v>20</v>
      </c>
      <c r="M157" s="70">
        <f t="shared" si="8"/>
        <v>20</v>
      </c>
      <c r="O157" s="54"/>
      <c r="P157" s="14"/>
      <c r="Q157" s="101"/>
      <c r="R157" s="29"/>
    </row>
    <row r="158" spans="1:18" s="51" customFormat="1" ht="24" thickBot="1">
      <c r="A158" s="63"/>
      <c r="B158" s="142" t="s">
        <v>223</v>
      </c>
      <c r="C158" s="65"/>
      <c r="D158" s="66">
        <f t="shared" si="7"/>
        <v>1</v>
      </c>
      <c r="E158" s="67">
        <v>20</v>
      </c>
      <c r="F158" s="85"/>
      <c r="G158" s="67"/>
      <c r="H158" s="67"/>
      <c r="I158" s="67"/>
      <c r="J158" s="98"/>
      <c r="K158" s="54"/>
      <c r="L158" s="69">
        <f t="shared" ref="L158:L221" si="9">SUM(E158:J158)</f>
        <v>20</v>
      </c>
      <c r="M158" s="70">
        <f t="shared" si="8"/>
        <v>20</v>
      </c>
      <c r="O158" s="54"/>
      <c r="P158" s="14"/>
      <c r="Q158" s="101"/>
      <c r="R158" s="29"/>
    </row>
    <row r="159" spans="1:18" s="51" customFormat="1" ht="24" thickBot="1">
      <c r="A159" s="63"/>
      <c r="B159" s="143" t="s">
        <v>467</v>
      </c>
      <c r="C159" s="68"/>
      <c r="D159" s="66">
        <f t="shared" si="7"/>
        <v>1</v>
      </c>
      <c r="E159" s="67">
        <v>20</v>
      </c>
      <c r="F159" s="141"/>
      <c r="G159" s="67"/>
      <c r="H159" s="67"/>
      <c r="I159" s="67"/>
      <c r="J159" s="98"/>
      <c r="K159" s="54"/>
      <c r="L159" s="69">
        <f t="shared" si="9"/>
        <v>20</v>
      </c>
      <c r="M159" s="70">
        <f t="shared" si="8"/>
        <v>20</v>
      </c>
      <c r="P159" s="14"/>
      <c r="Q159" s="101"/>
      <c r="R159" s="29"/>
    </row>
    <row r="160" spans="1:18" s="51" customFormat="1" ht="24" thickBot="1">
      <c r="A160" s="63"/>
      <c r="B160" s="116" t="s">
        <v>468</v>
      </c>
      <c r="C160" s="68"/>
      <c r="D160" s="66">
        <f t="shared" si="7"/>
        <v>1</v>
      </c>
      <c r="E160" s="83">
        <v>20</v>
      </c>
      <c r="F160" s="141"/>
      <c r="G160" s="83"/>
      <c r="H160" s="83"/>
      <c r="I160" s="83"/>
      <c r="J160" s="120"/>
      <c r="K160" s="54"/>
      <c r="L160" s="69">
        <f t="shared" si="9"/>
        <v>20</v>
      </c>
      <c r="M160" s="70">
        <f t="shared" si="8"/>
        <v>20</v>
      </c>
      <c r="O160" s="54"/>
      <c r="P160" s="14"/>
      <c r="Q160" s="101"/>
      <c r="R160" s="29"/>
    </row>
    <row r="161" spans="1:18" s="51" customFormat="1" ht="24" thickBot="1">
      <c r="A161" s="63"/>
      <c r="B161" s="143" t="s">
        <v>469</v>
      </c>
      <c r="C161" s="65"/>
      <c r="D161" s="66">
        <f t="shared" si="7"/>
        <v>1</v>
      </c>
      <c r="E161" s="91">
        <v>20</v>
      </c>
      <c r="F161" s="141"/>
      <c r="G161" s="91"/>
      <c r="H161" s="91"/>
      <c r="I161" s="91"/>
      <c r="J161" s="131"/>
      <c r="K161" s="54"/>
      <c r="L161" s="69">
        <f t="shared" si="9"/>
        <v>20</v>
      </c>
      <c r="M161" s="70">
        <f t="shared" si="8"/>
        <v>20</v>
      </c>
      <c r="O161" s="54"/>
      <c r="P161" s="14"/>
      <c r="Q161" s="101"/>
      <c r="R161" s="29"/>
    </row>
    <row r="162" spans="1:18" s="51" customFormat="1" ht="24" thickBot="1">
      <c r="A162" s="63"/>
      <c r="B162" s="137" t="s">
        <v>470</v>
      </c>
      <c r="C162" s="65"/>
      <c r="D162" s="66">
        <f t="shared" si="7"/>
        <v>1</v>
      </c>
      <c r="E162" s="83">
        <v>20</v>
      </c>
      <c r="F162" s="85"/>
      <c r="G162" s="83"/>
      <c r="H162" s="83"/>
      <c r="I162" s="83"/>
      <c r="J162" s="120"/>
      <c r="K162" s="54"/>
      <c r="L162" s="69">
        <f t="shared" si="9"/>
        <v>20</v>
      </c>
      <c r="M162" s="70">
        <f t="shared" si="8"/>
        <v>20</v>
      </c>
      <c r="O162" s="54"/>
      <c r="P162" s="14"/>
      <c r="Q162" s="101"/>
      <c r="R162" s="29"/>
    </row>
    <row r="163" spans="1:18" s="51" customFormat="1" ht="24" thickBot="1">
      <c r="A163" s="63"/>
      <c r="B163" s="143" t="s">
        <v>135</v>
      </c>
      <c r="C163" s="65"/>
      <c r="D163" s="66">
        <f t="shared" si="7"/>
        <v>1</v>
      </c>
      <c r="E163" s="83">
        <v>20</v>
      </c>
      <c r="F163" s="85"/>
      <c r="G163" s="83"/>
      <c r="H163" s="83"/>
      <c r="I163" s="83"/>
      <c r="J163" s="120"/>
      <c r="K163" s="54"/>
      <c r="L163" s="69">
        <f t="shared" si="9"/>
        <v>20</v>
      </c>
      <c r="M163" s="70">
        <f t="shared" si="8"/>
        <v>20</v>
      </c>
      <c r="O163" s="54"/>
      <c r="P163" s="14"/>
      <c r="Q163" s="101"/>
      <c r="R163" s="29"/>
    </row>
    <row r="164" spans="1:18" s="51" customFormat="1" ht="24" thickBot="1">
      <c r="A164" s="63"/>
      <c r="B164" s="137" t="s">
        <v>215</v>
      </c>
      <c r="C164" s="65"/>
      <c r="D164" s="66">
        <f t="shared" si="7"/>
        <v>1</v>
      </c>
      <c r="E164" s="97">
        <v>20</v>
      </c>
      <c r="F164" s="98"/>
      <c r="G164" s="97"/>
      <c r="H164" s="97"/>
      <c r="I164" s="97"/>
      <c r="J164" s="103"/>
      <c r="K164" s="54"/>
      <c r="L164" s="69">
        <f t="shared" si="9"/>
        <v>20</v>
      </c>
      <c r="M164" s="70">
        <f t="shared" si="8"/>
        <v>20</v>
      </c>
      <c r="O164" s="54"/>
      <c r="P164" s="14"/>
      <c r="Q164" s="101"/>
      <c r="R164" s="29"/>
    </row>
    <row r="165" spans="1:18" s="51" customFormat="1" ht="24" thickBot="1">
      <c r="A165" s="63"/>
      <c r="B165" s="121" t="s">
        <v>216</v>
      </c>
      <c r="C165" s="68"/>
      <c r="D165" s="66">
        <f t="shared" si="7"/>
        <v>1</v>
      </c>
      <c r="E165" s="83">
        <v>20</v>
      </c>
      <c r="F165" s="85"/>
      <c r="G165" s="83"/>
      <c r="H165" s="83"/>
      <c r="I165" s="83"/>
      <c r="J165" s="120"/>
      <c r="K165" s="54"/>
      <c r="L165" s="69">
        <f t="shared" si="9"/>
        <v>20</v>
      </c>
      <c r="M165" s="70">
        <f t="shared" si="8"/>
        <v>20</v>
      </c>
      <c r="O165" s="54"/>
      <c r="P165" s="14"/>
      <c r="Q165" s="101"/>
      <c r="R165" s="29"/>
    </row>
    <row r="166" spans="1:18" s="51" customFormat="1" ht="24" thickBot="1">
      <c r="A166" s="63"/>
      <c r="B166" s="143" t="s">
        <v>471</v>
      </c>
      <c r="C166" s="68"/>
      <c r="D166" s="66">
        <f t="shared" si="7"/>
        <v>1</v>
      </c>
      <c r="E166" s="83">
        <v>20</v>
      </c>
      <c r="F166" s="141"/>
      <c r="G166" s="83"/>
      <c r="H166" s="83"/>
      <c r="I166" s="83"/>
      <c r="J166" s="120"/>
      <c r="K166" s="54"/>
      <c r="L166" s="69">
        <f t="shared" si="9"/>
        <v>20</v>
      </c>
      <c r="M166" s="70">
        <f t="shared" si="8"/>
        <v>20</v>
      </c>
      <c r="O166" s="54"/>
      <c r="P166" s="14"/>
      <c r="Q166" s="101"/>
      <c r="R166" s="29"/>
    </row>
    <row r="167" spans="1:18" s="51" customFormat="1" ht="24" thickBot="1">
      <c r="A167" s="63"/>
      <c r="B167" s="142" t="s">
        <v>472</v>
      </c>
      <c r="C167" s="68"/>
      <c r="D167" s="66">
        <f t="shared" si="7"/>
        <v>1</v>
      </c>
      <c r="E167" s="83">
        <v>20</v>
      </c>
      <c r="F167" s="85"/>
      <c r="G167" s="83"/>
      <c r="H167" s="83"/>
      <c r="I167" s="83"/>
      <c r="J167" s="120"/>
      <c r="K167" s="54"/>
      <c r="L167" s="69">
        <f t="shared" si="9"/>
        <v>20</v>
      </c>
      <c r="M167" s="70">
        <f t="shared" si="8"/>
        <v>20</v>
      </c>
      <c r="O167" s="54"/>
      <c r="P167" s="14"/>
      <c r="Q167" s="101"/>
      <c r="R167" s="29"/>
    </row>
    <row r="168" spans="1:18" s="51" customFormat="1" ht="24" thickBot="1">
      <c r="A168" s="63"/>
      <c r="B168" s="142" t="s">
        <v>473</v>
      </c>
      <c r="C168" s="65"/>
      <c r="D168" s="66">
        <f t="shared" si="7"/>
        <v>1</v>
      </c>
      <c r="E168" s="67">
        <v>20</v>
      </c>
      <c r="F168" s="20"/>
      <c r="G168" s="67"/>
      <c r="H168" s="67"/>
      <c r="I168" s="67"/>
      <c r="J168" s="98"/>
      <c r="K168" s="54"/>
      <c r="L168" s="69">
        <f t="shared" si="9"/>
        <v>20</v>
      </c>
      <c r="M168" s="70">
        <f t="shared" si="8"/>
        <v>20</v>
      </c>
      <c r="O168" s="54"/>
      <c r="P168" s="14"/>
      <c r="Q168" s="101"/>
      <c r="R168" s="29"/>
    </row>
    <row r="169" spans="1:18" s="51" customFormat="1" ht="24" thickBot="1">
      <c r="A169" s="63"/>
      <c r="B169" s="116" t="s">
        <v>474</v>
      </c>
      <c r="C169" s="65"/>
      <c r="D169" s="66">
        <f t="shared" si="7"/>
        <v>1</v>
      </c>
      <c r="E169" s="97">
        <v>20</v>
      </c>
      <c r="F169" s="85"/>
      <c r="G169" s="67"/>
      <c r="H169" s="67"/>
      <c r="I169" s="67"/>
      <c r="J169" s="98"/>
      <c r="K169" s="54"/>
      <c r="L169" s="69">
        <f t="shared" si="9"/>
        <v>20</v>
      </c>
      <c r="M169" s="70">
        <f t="shared" si="8"/>
        <v>20</v>
      </c>
      <c r="O169" s="54"/>
      <c r="P169" s="14"/>
      <c r="Q169" s="101"/>
      <c r="R169" s="29"/>
    </row>
    <row r="170" spans="1:18" s="51" customFormat="1" ht="24" thickBot="1">
      <c r="A170" s="63"/>
      <c r="B170" s="142" t="s">
        <v>475</v>
      </c>
      <c r="C170" s="68"/>
      <c r="D170" s="66">
        <f t="shared" si="7"/>
        <v>1</v>
      </c>
      <c r="E170" s="83">
        <v>20</v>
      </c>
      <c r="F170" s="85"/>
      <c r="G170" s="83"/>
      <c r="H170" s="83"/>
      <c r="I170" s="83"/>
      <c r="J170" s="120"/>
      <c r="K170" s="54"/>
      <c r="L170" s="69">
        <f t="shared" si="9"/>
        <v>20</v>
      </c>
      <c r="M170" s="70">
        <f t="shared" si="8"/>
        <v>20</v>
      </c>
      <c r="O170" s="54"/>
      <c r="P170" s="14"/>
      <c r="Q170" s="101"/>
      <c r="R170" s="29"/>
    </row>
    <row r="171" spans="1:18" s="51" customFormat="1" ht="24" thickBot="1">
      <c r="A171" s="63"/>
      <c r="B171" s="144" t="s">
        <v>476</v>
      </c>
      <c r="C171" s="65"/>
      <c r="D171" s="66">
        <f t="shared" si="7"/>
        <v>1</v>
      </c>
      <c r="E171" s="97">
        <v>20</v>
      </c>
      <c r="F171" s="98"/>
      <c r="G171" s="97"/>
      <c r="H171" s="97"/>
      <c r="I171" s="97"/>
      <c r="J171" s="103"/>
      <c r="K171" s="54"/>
      <c r="L171" s="69">
        <f t="shared" si="9"/>
        <v>20</v>
      </c>
      <c r="M171" s="70">
        <f t="shared" si="8"/>
        <v>20</v>
      </c>
      <c r="O171" s="54"/>
      <c r="P171" s="14"/>
      <c r="Q171" s="101"/>
      <c r="R171" s="29"/>
    </row>
    <row r="172" spans="1:18" s="51" customFormat="1" ht="24" thickBot="1">
      <c r="A172" s="63"/>
      <c r="B172" s="143" t="s">
        <v>477</v>
      </c>
      <c r="C172" s="65"/>
      <c r="D172" s="66">
        <f t="shared" si="7"/>
        <v>1</v>
      </c>
      <c r="E172" s="67">
        <v>20</v>
      </c>
      <c r="F172" s="141"/>
      <c r="G172" s="67"/>
      <c r="H172" s="67"/>
      <c r="I172" s="67"/>
      <c r="J172" s="98"/>
      <c r="K172" s="54"/>
      <c r="L172" s="69">
        <f t="shared" si="9"/>
        <v>20</v>
      </c>
      <c r="M172" s="70">
        <f t="shared" si="8"/>
        <v>20</v>
      </c>
      <c r="O172" s="54"/>
      <c r="P172" s="14"/>
      <c r="Q172" s="101"/>
      <c r="R172" s="29"/>
    </row>
    <row r="173" spans="1:18" s="51" customFormat="1" ht="24" thickBot="1">
      <c r="A173" s="63"/>
      <c r="B173" s="142" t="s">
        <v>478</v>
      </c>
      <c r="C173" s="65"/>
      <c r="D173" s="66">
        <f t="shared" si="7"/>
        <v>1</v>
      </c>
      <c r="E173" s="67">
        <v>20</v>
      </c>
      <c r="F173" s="85"/>
      <c r="G173" s="67"/>
      <c r="H173" s="67"/>
      <c r="I173" s="67"/>
      <c r="J173" s="98"/>
      <c r="K173" s="54"/>
      <c r="L173" s="69">
        <f t="shared" si="9"/>
        <v>20</v>
      </c>
      <c r="M173" s="70">
        <f t="shared" si="8"/>
        <v>20</v>
      </c>
      <c r="O173" s="54"/>
      <c r="P173" s="14"/>
      <c r="Q173" s="101"/>
      <c r="R173" s="29"/>
    </row>
    <row r="174" spans="1:18" s="51" customFormat="1" ht="24" thickBot="1">
      <c r="A174" s="66"/>
      <c r="B174" s="142" t="s">
        <v>479</v>
      </c>
      <c r="C174" s="68"/>
      <c r="D174" s="66">
        <f t="shared" si="7"/>
        <v>1</v>
      </c>
      <c r="E174" s="83">
        <v>20</v>
      </c>
      <c r="F174" s="85"/>
      <c r="G174" s="83"/>
      <c r="H174" s="83"/>
      <c r="I174" s="83"/>
      <c r="J174" s="120"/>
      <c r="K174" s="54"/>
      <c r="L174" s="69">
        <f t="shared" si="9"/>
        <v>20</v>
      </c>
      <c r="M174" s="70">
        <f t="shared" si="8"/>
        <v>20</v>
      </c>
      <c r="P174" s="14"/>
      <c r="Q174" s="101"/>
      <c r="R174" s="29"/>
    </row>
    <row r="175" spans="1:18" s="51" customFormat="1" ht="24" thickBot="1">
      <c r="A175" s="63"/>
      <c r="B175" s="143" t="s">
        <v>480</v>
      </c>
      <c r="C175" s="65"/>
      <c r="D175" s="66">
        <f t="shared" si="7"/>
        <v>1</v>
      </c>
      <c r="E175" s="67">
        <v>20</v>
      </c>
      <c r="F175" s="141"/>
      <c r="G175" s="67"/>
      <c r="H175" s="67"/>
      <c r="I175" s="67"/>
      <c r="J175" s="98"/>
      <c r="K175" s="54"/>
      <c r="L175" s="69">
        <f t="shared" si="9"/>
        <v>20</v>
      </c>
      <c r="M175" s="70">
        <f t="shared" si="8"/>
        <v>20</v>
      </c>
      <c r="P175" s="14"/>
      <c r="Q175" s="101"/>
      <c r="R175" s="29"/>
    </row>
    <row r="176" spans="1:18" s="51" customFormat="1" ht="24" thickBot="1">
      <c r="A176" s="63"/>
      <c r="B176" s="143" t="s">
        <v>372</v>
      </c>
      <c r="C176" s="65"/>
      <c r="D176" s="66">
        <f t="shared" si="7"/>
        <v>1</v>
      </c>
      <c r="E176" s="91">
        <v>20</v>
      </c>
      <c r="F176" s="141"/>
      <c r="G176" s="91"/>
      <c r="H176" s="91"/>
      <c r="I176" s="91"/>
      <c r="J176" s="131"/>
      <c r="K176" s="54"/>
      <c r="L176" s="69">
        <f t="shared" si="9"/>
        <v>20</v>
      </c>
      <c r="M176" s="70">
        <f t="shared" si="8"/>
        <v>20</v>
      </c>
      <c r="P176" s="14"/>
      <c r="Q176" s="101"/>
      <c r="R176" s="29"/>
    </row>
    <row r="177" spans="1:18" s="51" customFormat="1" ht="24" thickBot="1">
      <c r="A177" s="66"/>
      <c r="B177" s="143" t="s">
        <v>362</v>
      </c>
      <c r="C177" s="65"/>
      <c r="D177" s="66">
        <f t="shared" si="7"/>
        <v>1</v>
      </c>
      <c r="E177" s="77">
        <v>20</v>
      </c>
      <c r="F177" s="98"/>
      <c r="G177" s="97"/>
      <c r="H177" s="97"/>
      <c r="I177" s="97"/>
      <c r="J177" s="103"/>
      <c r="K177" s="54"/>
      <c r="L177" s="69">
        <f t="shared" si="9"/>
        <v>20</v>
      </c>
      <c r="M177" s="70">
        <f t="shared" si="8"/>
        <v>20</v>
      </c>
      <c r="P177" s="14"/>
      <c r="Q177" s="101"/>
      <c r="R177" s="29"/>
    </row>
    <row r="178" spans="1:18" s="51" customFormat="1" ht="24" thickBot="1">
      <c r="A178" s="63"/>
      <c r="B178" s="143" t="s">
        <v>481</v>
      </c>
      <c r="C178" s="65"/>
      <c r="D178" s="66">
        <f t="shared" si="7"/>
        <v>1</v>
      </c>
      <c r="E178" s="83">
        <v>20</v>
      </c>
      <c r="F178" s="98"/>
      <c r="G178" s="97"/>
      <c r="H178" s="97"/>
      <c r="I178" s="97"/>
      <c r="J178" s="103"/>
      <c r="K178" s="54"/>
      <c r="L178" s="69">
        <f t="shared" si="9"/>
        <v>20</v>
      </c>
      <c r="M178" s="70">
        <f t="shared" si="8"/>
        <v>20</v>
      </c>
      <c r="P178" s="14"/>
      <c r="Q178" s="101"/>
      <c r="R178" s="29"/>
    </row>
    <row r="179" spans="1:18" s="51" customFormat="1" ht="24" thickBot="1">
      <c r="A179" s="63"/>
      <c r="B179" s="143" t="s">
        <v>207</v>
      </c>
      <c r="C179" s="65"/>
      <c r="D179" s="66">
        <f t="shared" si="7"/>
        <v>1</v>
      </c>
      <c r="E179" s="97">
        <v>20</v>
      </c>
      <c r="F179" s="98"/>
      <c r="G179" s="97"/>
      <c r="H179" s="97"/>
      <c r="I179" s="97"/>
      <c r="J179" s="103"/>
      <c r="K179" s="54"/>
      <c r="L179" s="69">
        <f t="shared" si="9"/>
        <v>20</v>
      </c>
      <c r="M179" s="70">
        <f t="shared" si="8"/>
        <v>20</v>
      </c>
      <c r="P179" s="14"/>
      <c r="Q179" s="101"/>
      <c r="R179" s="29"/>
    </row>
    <row r="180" spans="1:18" s="51" customFormat="1" ht="24" thickBot="1">
      <c r="A180" s="63"/>
      <c r="B180" s="143" t="s">
        <v>206</v>
      </c>
      <c r="C180" s="65"/>
      <c r="D180" s="66">
        <f t="shared" si="7"/>
        <v>1</v>
      </c>
      <c r="E180" s="97">
        <v>20</v>
      </c>
      <c r="F180" s="98"/>
      <c r="G180" s="97"/>
      <c r="H180" s="97"/>
      <c r="I180" s="97"/>
      <c r="J180" s="103"/>
      <c r="K180" s="54"/>
      <c r="L180" s="69">
        <f t="shared" si="9"/>
        <v>20</v>
      </c>
      <c r="M180" s="70">
        <f t="shared" si="8"/>
        <v>20</v>
      </c>
      <c r="P180" s="14"/>
      <c r="Q180" s="101"/>
      <c r="R180" s="29"/>
    </row>
    <row r="181" spans="1:18" s="51" customFormat="1" ht="24" thickBot="1">
      <c r="A181" s="63"/>
      <c r="B181" s="143" t="s">
        <v>245</v>
      </c>
      <c r="C181" s="65"/>
      <c r="D181" s="66">
        <f t="shared" si="7"/>
        <v>1</v>
      </c>
      <c r="E181" s="83">
        <v>20</v>
      </c>
      <c r="F181" s="85"/>
      <c r="G181" s="83"/>
      <c r="H181" s="83"/>
      <c r="I181" s="83"/>
      <c r="J181" s="120"/>
      <c r="K181" s="54"/>
      <c r="L181" s="69">
        <f t="shared" si="9"/>
        <v>20</v>
      </c>
      <c r="M181" s="70">
        <f t="shared" si="8"/>
        <v>20</v>
      </c>
      <c r="P181" s="14"/>
      <c r="Q181" s="101"/>
      <c r="R181" s="29"/>
    </row>
    <row r="182" spans="1:18" s="51" customFormat="1" ht="24" thickBot="1">
      <c r="A182" s="63"/>
      <c r="B182" s="143" t="s">
        <v>246</v>
      </c>
      <c r="C182" s="65"/>
      <c r="D182" s="66">
        <f t="shared" si="7"/>
        <v>1</v>
      </c>
      <c r="E182" s="77">
        <v>20</v>
      </c>
      <c r="F182" s="98"/>
      <c r="G182" s="97"/>
      <c r="H182" s="97"/>
      <c r="I182" s="97"/>
      <c r="J182" s="103"/>
      <c r="K182" s="54"/>
      <c r="L182" s="69">
        <f t="shared" si="9"/>
        <v>20</v>
      </c>
      <c r="M182" s="70">
        <f t="shared" si="8"/>
        <v>20</v>
      </c>
      <c r="P182" s="14"/>
      <c r="Q182" s="101"/>
      <c r="R182" s="29"/>
    </row>
    <row r="183" spans="1:18" s="51" customFormat="1" ht="24" thickBot="1">
      <c r="A183" s="66"/>
      <c r="B183" s="143" t="s">
        <v>482</v>
      </c>
      <c r="C183" s="68"/>
      <c r="D183" s="66">
        <f t="shared" si="7"/>
        <v>1</v>
      </c>
      <c r="E183" s="83">
        <v>20</v>
      </c>
      <c r="F183" s="85"/>
      <c r="G183" s="83"/>
      <c r="H183" s="83"/>
      <c r="I183" s="83"/>
      <c r="J183" s="120"/>
      <c r="K183" s="54"/>
      <c r="L183" s="69">
        <f t="shared" si="9"/>
        <v>20</v>
      </c>
      <c r="M183" s="70">
        <f t="shared" si="8"/>
        <v>20</v>
      </c>
      <c r="P183" s="14"/>
      <c r="Q183" s="101"/>
      <c r="R183" s="29"/>
    </row>
    <row r="184" spans="1:18" s="51" customFormat="1" ht="24" thickBot="1">
      <c r="A184" s="63"/>
      <c r="B184" s="116" t="s">
        <v>483</v>
      </c>
      <c r="C184" s="65"/>
      <c r="D184" s="66">
        <f t="shared" si="7"/>
        <v>1</v>
      </c>
      <c r="E184" s="77">
        <v>20</v>
      </c>
      <c r="F184" s="85"/>
      <c r="G184" s="83"/>
      <c r="H184" s="83"/>
      <c r="I184" s="83"/>
      <c r="J184" s="120"/>
      <c r="K184" s="54"/>
      <c r="L184" s="69">
        <f t="shared" si="9"/>
        <v>20</v>
      </c>
      <c r="M184" s="70">
        <f t="shared" si="8"/>
        <v>20</v>
      </c>
      <c r="P184" s="14"/>
      <c r="Q184" s="101"/>
      <c r="R184" s="29"/>
    </row>
    <row r="185" spans="1:18" s="51" customFormat="1" ht="24" thickBot="1">
      <c r="A185" s="63"/>
      <c r="B185" s="143" t="s">
        <v>484</v>
      </c>
      <c r="C185" s="65"/>
      <c r="D185" s="66">
        <f t="shared" si="7"/>
        <v>1</v>
      </c>
      <c r="E185" s="77">
        <v>20</v>
      </c>
      <c r="F185" s="85"/>
      <c r="G185" s="67"/>
      <c r="H185" s="67"/>
      <c r="I185" s="67"/>
      <c r="J185" s="98"/>
      <c r="K185" s="54"/>
      <c r="L185" s="69">
        <f t="shared" si="9"/>
        <v>20</v>
      </c>
      <c r="M185" s="70">
        <f t="shared" si="8"/>
        <v>20</v>
      </c>
      <c r="P185" s="14"/>
      <c r="Q185" s="101"/>
      <c r="R185" s="29"/>
    </row>
    <row r="186" spans="1:18" s="51" customFormat="1" ht="24" thickBot="1">
      <c r="A186" s="63"/>
      <c r="B186" s="116" t="s">
        <v>485</v>
      </c>
      <c r="C186" s="65"/>
      <c r="D186" s="66">
        <f t="shared" si="7"/>
        <v>1</v>
      </c>
      <c r="E186" s="67">
        <v>20</v>
      </c>
      <c r="F186" s="141"/>
      <c r="G186" s="67"/>
      <c r="H186" s="67"/>
      <c r="I186" s="67"/>
      <c r="J186" s="98"/>
      <c r="K186" s="54"/>
      <c r="L186" s="69">
        <f t="shared" si="9"/>
        <v>20</v>
      </c>
      <c r="M186" s="70">
        <f t="shared" si="8"/>
        <v>20</v>
      </c>
      <c r="P186" s="14"/>
      <c r="Q186" s="101"/>
      <c r="R186" s="29"/>
    </row>
    <row r="187" spans="1:18" s="51" customFormat="1" ht="24" thickBot="1">
      <c r="A187" s="63"/>
      <c r="B187" s="116" t="s">
        <v>486</v>
      </c>
      <c r="C187" s="68"/>
      <c r="D187" s="66">
        <f t="shared" si="7"/>
        <v>1</v>
      </c>
      <c r="E187" s="77">
        <v>20</v>
      </c>
      <c r="F187" s="141"/>
      <c r="G187" s="77"/>
      <c r="H187" s="77"/>
      <c r="I187" s="77"/>
      <c r="J187" s="119"/>
      <c r="K187" s="54"/>
      <c r="L187" s="69">
        <f t="shared" si="9"/>
        <v>20</v>
      </c>
      <c r="M187" s="70">
        <f t="shared" si="8"/>
        <v>20</v>
      </c>
      <c r="P187" s="14"/>
      <c r="Q187" s="101"/>
      <c r="R187" s="29"/>
    </row>
    <row r="188" spans="1:18" s="51" customFormat="1" ht="24" thickBot="1">
      <c r="A188" s="63"/>
      <c r="B188" s="142" t="s">
        <v>487</v>
      </c>
      <c r="C188" s="68"/>
      <c r="D188" s="66">
        <f t="shared" si="7"/>
        <v>1</v>
      </c>
      <c r="E188" s="83">
        <v>20</v>
      </c>
      <c r="F188" s="85"/>
      <c r="G188" s="83"/>
      <c r="H188" s="83"/>
      <c r="I188" s="83"/>
      <c r="J188" s="120"/>
      <c r="K188" s="54"/>
      <c r="L188" s="69">
        <f t="shared" si="9"/>
        <v>20</v>
      </c>
      <c r="M188" s="70">
        <f t="shared" si="8"/>
        <v>20</v>
      </c>
      <c r="P188" s="14"/>
      <c r="Q188" s="101"/>
      <c r="R188" s="29"/>
    </row>
    <row r="189" spans="1:18" s="51" customFormat="1" ht="24" thickBot="1">
      <c r="A189" s="63"/>
      <c r="B189" s="142" t="s">
        <v>230</v>
      </c>
      <c r="C189" s="65"/>
      <c r="D189" s="66">
        <f t="shared" si="7"/>
        <v>1</v>
      </c>
      <c r="E189" s="67">
        <v>20</v>
      </c>
      <c r="F189" s="85"/>
      <c r="G189" s="67"/>
      <c r="H189" s="67"/>
      <c r="I189" s="67"/>
      <c r="J189" s="98"/>
      <c r="K189" s="54"/>
      <c r="L189" s="69">
        <f t="shared" si="9"/>
        <v>20</v>
      </c>
      <c r="M189" s="70">
        <f t="shared" si="8"/>
        <v>20</v>
      </c>
      <c r="P189" s="14"/>
      <c r="Q189" s="101"/>
      <c r="R189" s="29"/>
    </row>
    <row r="190" spans="1:18" s="51" customFormat="1" ht="24" thickBot="1">
      <c r="A190" s="63"/>
      <c r="B190" s="116" t="s">
        <v>488</v>
      </c>
      <c r="C190" s="65"/>
      <c r="D190" s="66">
        <f t="shared" si="7"/>
        <v>1</v>
      </c>
      <c r="E190" s="97">
        <v>20</v>
      </c>
      <c r="F190" s="141"/>
      <c r="G190" s="97"/>
      <c r="H190" s="97"/>
      <c r="I190" s="97"/>
      <c r="J190" s="103"/>
      <c r="K190" s="54"/>
      <c r="L190" s="69">
        <f t="shared" si="9"/>
        <v>20</v>
      </c>
      <c r="M190" s="70">
        <f t="shared" si="8"/>
        <v>20</v>
      </c>
      <c r="P190" s="14"/>
      <c r="Q190" s="101"/>
      <c r="R190" s="29"/>
    </row>
    <row r="191" spans="1:18" s="51" customFormat="1" ht="24" thickBot="1">
      <c r="A191" s="63"/>
      <c r="B191" s="144" t="s">
        <v>238</v>
      </c>
      <c r="C191" s="65"/>
      <c r="D191" s="66">
        <f t="shared" si="7"/>
        <v>1</v>
      </c>
      <c r="E191" s="97">
        <v>20</v>
      </c>
      <c r="F191" s="98"/>
      <c r="G191" s="97"/>
      <c r="H191" s="97"/>
      <c r="I191" s="97"/>
      <c r="J191" s="103"/>
      <c r="K191" s="54"/>
      <c r="L191" s="69">
        <f t="shared" si="9"/>
        <v>20</v>
      </c>
      <c r="M191" s="70">
        <f t="shared" si="8"/>
        <v>20</v>
      </c>
      <c r="P191" s="14"/>
      <c r="Q191" s="101"/>
      <c r="R191" s="29"/>
    </row>
    <row r="192" spans="1:18" s="51" customFormat="1" ht="24" thickBot="1">
      <c r="A192" s="63"/>
      <c r="B192" s="120" t="s">
        <v>88</v>
      </c>
      <c r="C192" s="65"/>
      <c r="D192" s="66">
        <f t="shared" si="7"/>
        <v>1</v>
      </c>
      <c r="E192" s="67">
        <v>20</v>
      </c>
      <c r="F192" s="141"/>
      <c r="G192" s="67"/>
      <c r="H192" s="67"/>
      <c r="I192" s="67"/>
      <c r="J192" s="98"/>
      <c r="K192" s="54"/>
      <c r="L192" s="69">
        <f t="shared" si="9"/>
        <v>20</v>
      </c>
      <c r="M192" s="70">
        <f t="shared" si="8"/>
        <v>20</v>
      </c>
      <c r="P192" s="14"/>
      <c r="Q192" s="101"/>
      <c r="R192" s="29"/>
    </row>
    <row r="193" spans="1:18" s="51" customFormat="1" ht="18.75" customHeight="1" thickBot="1">
      <c r="A193" s="63"/>
      <c r="B193" s="143" t="s">
        <v>89</v>
      </c>
      <c r="C193" s="65"/>
      <c r="D193" s="66">
        <f t="shared" si="7"/>
        <v>1</v>
      </c>
      <c r="E193" s="67">
        <v>20</v>
      </c>
      <c r="F193" s="141"/>
      <c r="G193" s="67"/>
      <c r="H193" s="67"/>
      <c r="I193" s="67"/>
      <c r="J193" s="98"/>
      <c r="K193" s="54"/>
      <c r="L193" s="69">
        <f t="shared" si="9"/>
        <v>20</v>
      </c>
      <c r="M193" s="70">
        <f t="shared" si="8"/>
        <v>20</v>
      </c>
      <c r="P193" s="14"/>
      <c r="Q193" s="101"/>
      <c r="R193" s="29"/>
    </row>
    <row r="194" spans="1:18" s="51" customFormat="1" ht="18.75" customHeight="1" thickBot="1">
      <c r="A194" s="63"/>
      <c r="B194" s="116" t="s">
        <v>489</v>
      </c>
      <c r="C194" s="65"/>
      <c r="D194" s="66">
        <f t="shared" si="7"/>
        <v>1</v>
      </c>
      <c r="E194" s="77">
        <v>20</v>
      </c>
      <c r="F194" s="141"/>
      <c r="G194" s="77"/>
      <c r="H194" s="77"/>
      <c r="I194" s="77"/>
      <c r="J194" s="119"/>
      <c r="K194" s="54"/>
      <c r="L194" s="69">
        <f t="shared" si="9"/>
        <v>20</v>
      </c>
      <c r="M194" s="70">
        <f t="shared" si="8"/>
        <v>20</v>
      </c>
      <c r="P194" s="14"/>
      <c r="Q194" s="101"/>
      <c r="R194" s="29"/>
    </row>
    <row r="195" spans="1:18" s="51" customFormat="1" ht="18.75" customHeight="1" thickBot="1">
      <c r="A195" s="66"/>
      <c r="B195" s="143" t="s">
        <v>490</v>
      </c>
      <c r="C195" s="65"/>
      <c r="D195" s="66">
        <f t="shared" si="7"/>
        <v>1</v>
      </c>
      <c r="E195" s="97">
        <v>20</v>
      </c>
      <c r="F195" s="98"/>
      <c r="G195" s="97"/>
      <c r="H195" s="97"/>
      <c r="I195" s="97"/>
      <c r="J195" s="103"/>
      <c r="K195" s="54"/>
      <c r="L195" s="69">
        <f t="shared" si="9"/>
        <v>20</v>
      </c>
      <c r="M195" s="70">
        <f t="shared" si="8"/>
        <v>20</v>
      </c>
      <c r="P195" s="14"/>
      <c r="Q195" s="101"/>
      <c r="R195" s="29"/>
    </row>
    <row r="196" spans="1:18" s="51" customFormat="1" ht="18.75" customHeight="1" thickBot="1">
      <c r="A196" s="63"/>
      <c r="B196" s="121" t="s">
        <v>491</v>
      </c>
      <c r="C196" s="68"/>
      <c r="D196" s="66">
        <f t="shared" si="7"/>
        <v>1</v>
      </c>
      <c r="E196" s="83">
        <v>20</v>
      </c>
      <c r="F196" s="85"/>
      <c r="G196" s="83"/>
      <c r="H196" s="83"/>
      <c r="I196" s="83"/>
      <c r="J196" s="120"/>
      <c r="K196" s="54"/>
      <c r="L196" s="69">
        <f t="shared" si="9"/>
        <v>20</v>
      </c>
      <c r="M196" s="70">
        <f t="shared" si="8"/>
        <v>20</v>
      </c>
      <c r="P196" s="14"/>
      <c r="Q196" s="101"/>
      <c r="R196" s="29"/>
    </row>
    <row r="197" spans="1:18" s="51" customFormat="1" ht="18.75" customHeight="1" thickBot="1">
      <c r="A197" s="63"/>
      <c r="B197" s="143" t="s">
        <v>492</v>
      </c>
      <c r="C197" s="65"/>
      <c r="D197" s="66">
        <f t="shared" ref="D197:D245" si="10">COUNT(E197:J197)</f>
        <v>1</v>
      </c>
      <c r="E197" s="67">
        <v>20</v>
      </c>
      <c r="F197" s="141"/>
      <c r="G197" s="67"/>
      <c r="H197" s="67"/>
      <c r="I197" s="67"/>
      <c r="J197" s="98"/>
      <c r="K197" s="54"/>
      <c r="L197" s="69">
        <f t="shared" si="9"/>
        <v>20</v>
      </c>
      <c r="M197" s="70">
        <f t="shared" ref="M197:M236" si="11">SUM(E197:J197)/D197</f>
        <v>20</v>
      </c>
      <c r="P197" s="14"/>
      <c r="Q197" s="101"/>
      <c r="R197" s="29"/>
    </row>
    <row r="198" spans="1:18" s="51" customFormat="1" ht="18.75" customHeight="1" thickBot="1">
      <c r="A198" s="63"/>
      <c r="B198" s="116" t="s">
        <v>493</v>
      </c>
      <c r="C198" s="68"/>
      <c r="D198" s="66">
        <f t="shared" si="10"/>
        <v>1</v>
      </c>
      <c r="E198" s="83">
        <v>20</v>
      </c>
      <c r="F198" s="141"/>
      <c r="G198" s="83"/>
      <c r="H198" s="83"/>
      <c r="I198" s="83"/>
      <c r="J198" s="120"/>
      <c r="K198" s="54"/>
      <c r="L198" s="69">
        <f t="shared" si="9"/>
        <v>20</v>
      </c>
      <c r="M198" s="70">
        <f t="shared" si="11"/>
        <v>20</v>
      </c>
      <c r="P198" s="14"/>
      <c r="Q198" s="101"/>
      <c r="R198" s="29"/>
    </row>
    <row r="199" spans="1:18" s="51" customFormat="1" ht="18.75" customHeight="1" thickBot="1">
      <c r="A199" s="63"/>
      <c r="B199" s="116" t="s">
        <v>494</v>
      </c>
      <c r="C199" s="65"/>
      <c r="D199" s="66">
        <f t="shared" si="10"/>
        <v>1</v>
      </c>
      <c r="E199" s="83">
        <v>20</v>
      </c>
      <c r="F199" s="141"/>
      <c r="G199" s="83"/>
      <c r="H199" s="83"/>
      <c r="I199" s="83"/>
      <c r="J199" s="120"/>
      <c r="K199" s="54"/>
      <c r="L199" s="69">
        <f t="shared" si="9"/>
        <v>20</v>
      </c>
      <c r="M199" s="70">
        <f t="shared" si="11"/>
        <v>20</v>
      </c>
      <c r="P199" s="14"/>
      <c r="Q199" s="101"/>
      <c r="R199" s="29"/>
    </row>
    <row r="200" spans="1:18" s="51" customFormat="1" ht="18.75" customHeight="1" thickBot="1">
      <c r="A200" s="63"/>
      <c r="B200" s="116" t="s">
        <v>495</v>
      </c>
      <c r="C200" s="65"/>
      <c r="D200" s="66">
        <f t="shared" si="10"/>
        <v>1</v>
      </c>
      <c r="E200" s="67">
        <v>20</v>
      </c>
      <c r="F200" s="141"/>
      <c r="G200" s="67"/>
      <c r="H200" s="67"/>
      <c r="I200" s="67"/>
      <c r="J200" s="98"/>
      <c r="K200" s="54"/>
      <c r="L200" s="69">
        <f t="shared" si="9"/>
        <v>20</v>
      </c>
      <c r="M200" s="70">
        <f t="shared" si="11"/>
        <v>20</v>
      </c>
      <c r="P200" s="14"/>
      <c r="Q200" s="101"/>
      <c r="R200" s="29"/>
    </row>
    <row r="201" spans="1:18" s="51" customFormat="1" ht="18.75" customHeight="1" thickBot="1">
      <c r="A201" s="63"/>
      <c r="B201" s="137" t="s">
        <v>229</v>
      </c>
      <c r="C201" s="65"/>
      <c r="D201" s="66">
        <f t="shared" si="10"/>
        <v>1</v>
      </c>
      <c r="E201" s="97">
        <v>20</v>
      </c>
      <c r="F201" s="98"/>
      <c r="G201" s="97"/>
      <c r="H201" s="97"/>
      <c r="I201" s="97"/>
      <c r="J201" s="103"/>
      <c r="K201" s="54"/>
      <c r="L201" s="69">
        <f t="shared" si="9"/>
        <v>20</v>
      </c>
      <c r="M201" s="70">
        <f t="shared" si="11"/>
        <v>20</v>
      </c>
      <c r="P201" s="14"/>
      <c r="Q201" s="101"/>
      <c r="R201" s="29"/>
    </row>
    <row r="202" spans="1:18" s="51" customFormat="1" ht="18.75" customHeight="1" thickBot="1">
      <c r="A202" s="63"/>
      <c r="B202" s="121" t="s">
        <v>244</v>
      </c>
      <c r="C202" s="65"/>
      <c r="D202" s="66">
        <f t="shared" si="10"/>
        <v>1</v>
      </c>
      <c r="E202" s="67">
        <v>20</v>
      </c>
      <c r="F202" s="85"/>
      <c r="G202" s="67"/>
      <c r="H202" s="67"/>
      <c r="I202" s="67"/>
      <c r="J202" s="98"/>
      <c r="K202" s="54"/>
      <c r="L202" s="69">
        <f t="shared" si="9"/>
        <v>20</v>
      </c>
      <c r="M202" s="70">
        <f t="shared" si="11"/>
        <v>20</v>
      </c>
      <c r="P202" s="14"/>
      <c r="Q202" s="101"/>
      <c r="R202" s="29"/>
    </row>
    <row r="203" spans="1:18" s="51" customFormat="1" ht="18.75" customHeight="1" thickBot="1">
      <c r="A203" s="63"/>
      <c r="B203" s="143" t="s">
        <v>249</v>
      </c>
      <c r="C203" s="68"/>
      <c r="D203" s="66">
        <f t="shared" si="10"/>
        <v>1</v>
      </c>
      <c r="E203" s="77">
        <v>20</v>
      </c>
      <c r="F203" s="85"/>
      <c r="G203" s="77"/>
      <c r="H203" s="77"/>
      <c r="I203" s="77"/>
      <c r="J203" s="119"/>
      <c r="K203" s="54"/>
      <c r="L203" s="69">
        <f t="shared" si="9"/>
        <v>20</v>
      </c>
      <c r="M203" s="70">
        <f t="shared" si="11"/>
        <v>20</v>
      </c>
      <c r="P203" s="14"/>
      <c r="Q203" s="101"/>
      <c r="R203" s="29"/>
    </row>
    <row r="204" spans="1:18" s="51" customFormat="1" ht="18.75" customHeight="1" thickBot="1">
      <c r="A204" s="63"/>
      <c r="B204" s="116" t="s">
        <v>496</v>
      </c>
      <c r="C204" s="65"/>
      <c r="D204" s="66">
        <f t="shared" si="10"/>
        <v>1</v>
      </c>
      <c r="E204" s="77">
        <v>20</v>
      </c>
      <c r="F204" s="141"/>
      <c r="G204" s="77"/>
      <c r="H204" s="77"/>
      <c r="I204" s="77"/>
      <c r="J204" s="119"/>
      <c r="K204" s="54"/>
      <c r="L204" s="69">
        <f t="shared" si="9"/>
        <v>20</v>
      </c>
      <c r="M204" s="70">
        <f t="shared" si="11"/>
        <v>20</v>
      </c>
      <c r="P204" s="14"/>
      <c r="Q204" s="101"/>
      <c r="R204" s="29"/>
    </row>
    <row r="205" spans="1:18" s="51" customFormat="1" ht="18.75" customHeight="1" thickBot="1">
      <c r="A205" s="63"/>
      <c r="B205" s="144" t="s">
        <v>382</v>
      </c>
      <c r="C205" s="65"/>
      <c r="D205" s="66">
        <f t="shared" si="10"/>
        <v>1</v>
      </c>
      <c r="E205" s="83">
        <v>20</v>
      </c>
      <c r="F205" s="85"/>
      <c r="G205" s="83"/>
      <c r="H205" s="83"/>
      <c r="I205" s="83"/>
      <c r="J205" s="120"/>
      <c r="K205" s="54"/>
      <c r="L205" s="69">
        <f t="shared" si="9"/>
        <v>20</v>
      </c>
      <c r="M205" s="70">
        <f t="shared" si="11"/>
        <v>20</v>
      </c>
      <c r="P205" s="14"/>
      <c r="Q205" s="101"/>
      <c r="R205" s="29"/>
    </row>
    <row r="206" spans="1:18" s="51" customFormat="1" ht="18.75" customHeight="1" thickBot="1">
      <c r="A206" s="66"/>
      <c r="B206" s="143" t="s">
        <v>236</v>
      </c>
      <c r="C206" s="65"/>
      <c r="D206" s="66">
        <f t="shared" si="10"/>
        <v>1</v>
      </c>
      <c r="E206" s="97">
        <v>20</v>
      </c>
      <c r="F206" s="141"/>
      <c r="G206" s="97"/>
      <c r="H206" s="97"/>
      <c r="I206" s="97"/>
      <c r="J206" s="103"/>
      <c r="K206" s="54"/>
      <c r="L206" s="69">
        <f t="shared" si="9"/>
        <v>20</v>
      </c>
      <c r="M206" s="70">
        <f t="shared" si="11"/>
        <v>20</v>
      </c>
      <c r="P206" s="14"/>
      <c r="Q206" s="101"/>
      <c r="R206" s="29"/>
    </row>
    <row r="207" spans="1:18" s="51" customFormat="1" ht="18.75" customHeight="1" thickBot="1">
      <c r="A207" s="63"/>
      <c r="B207" s="143" t="s">
        <v>235</v>
      </c>
      <c r="C207" s="68"/>
      <c r="D207" s="66">
        <f t="shared" si="10"/>
        <v>1</v>
      </c>
      <c r="E207" s="83">
        <v>20</v>
      </c>
      <c r="F207" s="85"/>
      <c r="G207" s="83"/>
      <c r="H207" s="83"/>
      <c r="I207" s="83"/>
      <c r="J207" s="120"/>
      <c r="K207" s="54"/>
      <c r="L207" s="69">
        <f t="shared" si="9"/>
        <v>20</v>
      </c>
      <c r="M207" s="70">
        <f t="shared" si="11"/>
        <v>20</v>
      </c>
      <c r="P207" s="14"/>
      <c r="Q207" s="101"/>
      <c r="R207" s="29"/>
    </row>
    <row r="208" spans="1:18" s="51" customFormat="1" ht="18.75" customHeight="1" thickBot="1">
      <c r="A208" s="63"/>
      <c r="B208" s="116" t="s">
        <v>497</v>
      </c>
      <c r="C208" s="65"/>
      <c r="D208" s="66">
        <f t="shared" si="10"/>
        <v>1</v>
      </c>
      <c r="E208" s="77">
        <v>20</v>
      </c>
      <c r="F208" s="141"/>
      <c r="G208" s="67"/>
      <c r="H208" s="67"/>
      <c r="I208" s="67"/>
      <c r="J208" s="98"/>
      <c r="K208" s="54"/>
      <c r="L208" s="69">
        <f t="shared" si="9"/>
        <v>20</v>
      </c>
      <c r="M208" s="70">
        <f t="shared" si="11"/>
        <v>20</v>
      </c>
      <c r="P208" s="14"/>
      <c r="Q208" s="101"/>
      <c r="R208" s="29"/>
    </row>
    <row r="209" spans="1:18" s="51" customFormat="1" ht="18.75" customHeight="1" thickBot="1">
      <c r="A209" s="63"/>
      <c r="B209" s="116" t="s">
        <v>498</v>
      </c>
      <c r="C209" s="68"/>
      <c r="D209" s="66">
        <f t="shared" si="10"/>
        <v>1</v>
      </c>
      <c r="E209" s="83">
        <v>20</v>
      </c>
      <c r="F209" s="141"/>
      <c r="G209" s="83"/>
      <c r="H209" s="83"/>
      <c r="I209" s="83"/>
      <c r="J209" s="120"/>
      <c r="K209" s="54"/>
      <c r="L209" s="69">
        <f t="shared" si="9"/>
        <v>20</v>
      </c>
      <c r="M209" s="70">
        <f t="shared" si="11"/>
        <v>20</v>
      </c>
      <c r="P209" s="14"/>
      <c r="Q209" s="101"/>
      <c r="R209" s="29"/>
    </row>
    <row r="210" spans="1:18" s="51" customFormat="1" ht="18.75" customHeight="1" thickBot="1">
      <c r="A210" s="63"/>
      <c r="B210" s="143" t="s">
        <v>499</v>
      </c>
      <c r="C210" s="65"/>
      <c r="D210" s="66">
        <f t="shared" si="10"/>
        <v>1</v>
      </c>
      <c r="E210" s="67">
        <v>20</v>
      </c>
      <c r="F210" s="141"/>
      <c r="G210" s="67"/>
      <c r="H210" s="67"/>
      <c r="I210" s="67"/>
      <c r="J210" s="98"/>
      <c r="K210" s="54"/>
      <c r="L210" s="69">
        <f t="shared" si="9"/>
        <v>20</v>
      </c>
      <c r="M210" s="70">
        <f t="shared" si="11"/>
        <v>20</v>
      </c>
      <c r="P210" s="14"/>
      <c r="Q210" s="101"/>
      <c r="R210" s="29"/>
    </row>
    <row r="211" spans="1:18" s="51" customFormat="1" ht="18.75" customHeight="1" thickBot="1">
      <c r="A211" s="63"/>
      <c r="B211" s="121" t="s">
        <v>220</v>
      </c>
      <c r="C211" s="65"/>
      <c r="D211" s="66">
        <f t="shared" si="10"/>
        <v>1</v>
      </c>
      <c r="E211" s="67">
        <v>20</v>
      </c>
      <c r="F211" s="85"/>
      <c r="G211" s="67"/>
      <c r="H211" s="67"/>
      <c r="I211" s="67"/>
      <c r="J211" s="98"/>
      <c r="K211" s="54"/>
      <c r="L211" s="69">
        <f t="shared" si="9"/>
        <v>20</v>
      </c>
      <c r="M211" s="70">
        <f t="shared" si="11"/>
        <v>20</v>
      </c>
      <c r="P211" s="14"/>
      <c r="Q211" s="101"/>
      <c r="R211" s="29"/>
    </row>
    <row r="212" spans="1:18" s="51" customFormat="1" ht="18.75" customHeight="1" thickBot="1">
      <c r="A212" s="63"/>
      <c r="B212" s="121" t="s">
        <v>221</v>
      </c>
      <c r="C212" s="65"/>
      <c r="D212" s="66">
        <f t="shared" si="10"/>
        <v>1</v>
      </c>
      <c r="E212" s="67">
        <v>20</v>
      </c>
      <c r="F212" s="20"/>
      <c r="G212" s="67"/>
      <c r="H212" s="67"/>
      <c r="I212" s="67"/>
      <c r="J212" s="98"/>
      <c r="K212" s="54"/>
      <c r="L212" s="69">
        <f t="shared" si="9"/>
        <v>20</v>
      </c>
      <c r="M212" s="70">
        <f t="shared" si="11"/>
        <v>20</v>
      </c>
      <c r="P212" s="14"/>
      <c r="Q212" s="101"/>
      <c r="R212" s="29"/>
    </row>
    <row r="213" spans="1:18" s="51" customFormat="1" ht="18.75" customHeight="1" thickBot="1">
      <c r="A213" s="63"/>
      <c r="B213" s="142" t="s">
        <v>500</v>
      </c>
      <c r="C213" s="68"/>
      <c r="D213" s="66">
        <f t="shared" si="10"/>
        <v>1</v>
      </c>
      <c r="E213" s="83">
        <v>20</v>
      </c>
      <c r="F213" s="85"/>
      <c r="G213" s="83"/>
      <c r="H213" s="83"/>
      <c r="I213" s="83"/>
      <c r="J213" s="120"/>
      <c r="K213" s="54"/>
      <c r="L213" s="69">
        <f t="shared" si="9"/>
        <v>20</v>
      </c>
      <c r="M213" s="70">
        <f t="shared" si="11"/>
        <v>20</v>
      </c>
      <c r="P213" s="14"/>
      <c r="Q213" s="101"/>
      <c r="R213" s="29"/>
    </row>
    <row r="214" spans="1:18" s="51" customFormat="1" ht="18.75" customHeight="1" thickBot="1">
      <c r="A214" s="63"/>
      <c r="B214" s="121" t="s">
        <v>501</v>
      </c>
      <c r="C214" s="65"/>
      <c r="D214" s="66">
        <f t="shared" si="10"/>
        <v>1</v>
      </c>
      <c r="E214" s="67">
        <v>20</v>
      </c>
      <c r="F214" s="20"/>
      <c r="G214" s="67"/>
      <c r="H214" s="67"/>
      <c r="I214" s="67"/>
      <c r="J214" s="98"/>
      <c r="K214" s="54"/>
      <c r="L214" s="69">
        <f t="shared" si="9"/>
        <v>20</v>
      </c>
      <c r="M214" s="70">
        <f t="shared" si="11"/>
        <v>20</v>
      </c>
      <c r="P214" s="14"/>
      <c r="Q214" s="101"/>
      <c r="R214" s="29"/>
    </row>
    <row r="215" spans="1:18" s="51" customFormat="1" ht="18.75" customHeight="1" thickBot="1">
      <c r="A215" s="63"/>
      <c r="B215" s="144" t="s">
        <v>502</v>
      </c>
      <c r="C215" s="65"/>
      <c r="D215" s="66">
        <f t="shared" si="10"/>
        <v>1</v>
      </c>
      <c r="E215" s="83">
        <v>20</v>
      </c>
      <c r="F215" s="85"/>
      <c r="G215" s="83"/>
      <c r="H215" s="83"/>
      <c r="I215" s="83"/>
      <c r="J215" s="120"/>
      <c r="K215" s="54"/>
      <c r="L215" s="69">
        <f t="shared" si="9"/>
        <v>20</v>
      </c>
      <c r="M215" s="70">
        <f t="shared" si="11"/>
        <v>20</v>
      </c>
      <c r="P215" s="14"/>
      <c r="Q215" s="101"/>
      <c r="R215" s="29"/>
    </row>
    <row r="216" spans="1:18" s="51" customFormat="1" ht="18.75" customHeight="1" thickBot="1">
      <c r="A216" s="63"/>
      <c r="B216" s="121" t="s">
        <v>217</v>
      </c>
      <c r="C216" s="65"/>
      <c r="D216" s="66">
        <f t="shared" si="10"/>
        <v>1</v>
      </c>
      <c r="E216" s="67">
        <v>20</v>
      </c>
      <c r="F216" s="20"/>
      <c r="G216" s="67"/>
      <c r="H216" s="67"/>
      <c r="I216" s="67"/>
      <c r="J216" s="98"/>
      <c r="K216" s="54"/>
      <c r="L216" s="69">
        <f t="shared" si="9"/>
        <v>20</v>
      </c>
      <c r="M216" s="70">
        <f t="shared" si="11"/>
        <v>20</v>
      </c>
      <c r="P216" s="14"/>
      <c r="Q216" s="101"/>
      <c r="R216" s="29"/>
    </row>
    <row r="217" spans="1:18" s="51" customFormat="1" ht="18.75" customHeight="1" thickBot="1">
      <c r="A217" s="63"/>
      <c r="B217" s="138" t="s">
        <v>503</v>
      </c>
      <c r="C217" s="65"/>
      <c r="D217" s="66">
        <f t="shared" si="10"/>
        <v>1</v>
      </c>
      <c r="E217" s="97">
        <v>20</v>
      </c>
      <c r="F217" s="103"/>
      <c r="G217" s="97"/>
      <c r="H217" s="97"/>
      <c r="I217" s="97"/>
      <c r="J217" s="103"/>
      <c r="K217" s="88"/>
      <c r="L217" s="69">
        <f t="shared" si="9"/>
        <v>20</v>
      </c>
      <c r="M217" s="70">
        <f t="shared" si="11"/>
        <v>20</v>
      </c>
      <c r="P217" s="14"/>
      <c r="Q217" s="101"/>
      <c r="R217" s="29"/>
    </row>
    <row r="218" spans="1:18" s="51" customFormat="1" ht="18.75" customHeight="1" thickBot="1">
      <c r="A218" s="66"/>
      <c r="B218" s="143" t="s">
        <v>192</v>
      </c>
      <c r="C218" s="65"/>
      <c r="D218" s="66">
        <f t="shared" si="10"/>
        <v>1</v>
      </c>
      <c r="E218" s="67">
        <v>20</v>
      </c>
      <c r="F218" s="141"/>
      <c r="G218" s="67"/>
      <c r="H218" s="67"/>
      <c r="I218" s="67"/>
      <c r="J218" s="98"/>
      <c r="K218" s="54"/>
      <c r="L218" s="69">
        <f t="shared" si="9"/>
        <v>20</v>
      </c>
      <c r="M218" s="70">
        <f t="shared" si="11"/>
        <v>20</v>
      </c>
      <c r="P218" s="14"/>
      <c r="Q218" s="101"/>
      <c r="R218" s="29"/>
    </row>
    <row r="219" spans="1:18" s="51" customFormat="1" ht="18.75" customHeight="1" thickBot="1">
      <c r="A219" s="63"/>
      <c r="B219" s="116" t="s">
        <v>196</v>
      </c>
      <c r="C219" s="65"/>
      <c r="D219" s="66">
        <f t="shared" si="10"/>
        <v>1</v>
      </c>
      <c r="E219" s="83">
        <v>20</v>
      </c>
      <c r="F219" s="141"/>
      <c r="G219" s="83"/>
      <c r="H219" s="83"/>
      <c r="I219" s="83"/>
      <c r="J219" s="120"/>
      <c r="K219" s="54"/>
      <c r="L219" s="69">
        <f t="shared" si="9"/>
        <v>20</v>
      </c>
      <c r="M219" s="70">
        <f t="shared" si="11"/>
        <v>20</v>
      </c>
      <c r="P219" s="14"/>
      <c r="Q219" s="101"/>
      <c r="R219" s="29"/>
    </row>
    <row r="220" spans="1:18" s="51" customFormat="1" ht="18.75" customHeight="1" thickBot="1">
      <c r="A220" s="63"/>
      <c r="B220" s="143" t="s">
        <v>234</v>
      </c>
      <c r="C220" s="65"/>
      <c r="D220" s="66">
        <f t="shared" si="10"/>
        <v>1</v>
      </c>
      <c r="E220" s="83">
        <v>20</v>
      </c>
      <c r="F220" s="98"/>
      <c r="G220" s="97"/>
      <c r="H220" s="97"/>
      <c r="I220" s="97"/>
      <c r="J220" s="103"/>
      <c r="K220" s="54"/>
      <c r="L220" s="69">
        <f t="shared" si="9"/>
        <v>20</v>
      </c>
      <c r="M220" s="70">
        <f t="shared" si="11"/>
        <v>20</v>
      </c>
      <c r="P220" s="14"/>
      <c r="Q220" s="101"/>
      <c r="R220" s="29"/>
    </row>
    <row r="221" spans="1:18" s="51" customFormat="1" ht="18.75" customHeight="1" thickBot="1">
      <c r="A221" s="63"/>
      <c r="B221" s="142" t="s">
        <v>243</v>
      </c>
      <c r="C221" s="65"/>
      <c r="D221" s="66">
        <f t="shared" si="10"/>
        <v>1</v>
      </c>
      <c r="E221" s="97">
        <v>20</v>
      </c>
      <c r="F221" s="20"/>
      <c r="G221" s="97"/>
      <c r="H221" s="97"/>
      <c r="I221" s="97"/>
      <c r="J221" s="103"/>
      <c r="K221" s="54"/>
      <c r="L221" s="69">
        <f t="shared" si="9"/>
        <v>20</v>
      </c>
      <c r="M221" s="70">
        <f t="shared" si="11"/>
        <v>20</v>
      </c>
      <c r="N221" s="71"/>
      <c r="Q221" s="75"/>
      <c r="R221" s="29"/>
    </row>
    <row r="222" spans="1:18" s="51" customFormat="1" ht="18.75" customHeight="1" thickBot="1">
      <c r="A222" s="63"/>
      <c r="B222" s="116" t="s">
        <v>240</v>
      </c>
      <c r="C222" s="68"/>
      <c r="D222" s="66">
        <f t="shared" si="10"/>
        <v>1</v>
      </c>
      <c r="E222" s="77">
        <v>20</v>
      </c>
      <c r="F222" s="85"/>
      <c r="G222" s="97"/>
      <c r="H222" s="97"/>
      <c r="I222" s="97"/>
      <c r="J222" s="103"/>
      <c r="K222" s="54"/>
      <c r="L222" s="69">
        <f t="shared" ref="L222:L245" si="12">SUM(E222:J222)</f>
        <v>20</v>
      </c>
      <c r="M222" s="70">
        <f t="shared" si="11"/>
        <v>20</v>
      </c>
      <c r="P222" s="14"/>
      <c r="Q222" s="101"/>
      <c r="R222" s="29"/>
    </row>
    <row r="223" spans="1:18" s="51" customFormat="1" ht="18.75" customHeight="1" thickBot="1">
      <c r="A223" s="63"/>
      <c r="B223" s="142" t="s">
        <v>231</v>
      </c>
      <c r="C223" s="68"/>
      <c r="D223" s="66">
        <f t="shared" si="10"/>
        <v>1</v>
      </c>
      <c r="E223" s="83">
        <v>20</v>
      </c>
      <c r="F223" s="85"/>
      <c r="G223" s="83"/>
      <c r="H223" s="83"/>
      <c r="I223" s="83"/>
      <c r="J223" s="120"/>
      <c r="K223" s="54"/>
      <c r="L223" s="69">
        <f t="shared" si="12"/>
        <v>20</v>
      </c>
      <c r="M223" s="70">
        <f t="shared" si="11"/>
        <v>20</v>
      </c>
      <c r="P223" s="14"/>
      <c r="Q223" s="101"/>
      <c r="R223" s="29"/>
    </row>
    <row r="224" spans="1:18" s="51" customFormat="1" ht="18.75" customHeight="1" thickBot="1">
      <c r="A224" s="63"/>
      <c r="B224" s="121" t="s">
        <v>232</v>
      </c>
      <c r="C224" s="65"/>
      <c r="D224" s="66">
        <f t="shared" si="10"/>
        <v>1</v>
      </c>
      <c r="E224" s="67">
        <v>20</v>
      </c>
      <c r="F224" s="85"/>
      <c r="G224" s="67"/>
      <c r="H224" s="67"/>
      <c r="I224" s="67"/>
      <c r="J224" s="98"/>
      <c r="K224" s="54"/>
      <c r="L224" s="69">
        <f t="shared" si="12"/>
        <v>20</v>
      </c>
      <c r="M224" s="70">
        <f t="shared" si="11"/>
        <v>20</v>
      </c>
      <c r="P224" s="14"/>
      <c r="Q224" s="101"/>
      <c r="R224" s="29"/>
    </row>
    <row r="225" spans="1:18" s="51" customFormat="1" ht="24" thickBot="1">
      <c r="A225" s="66"/>
      <c r="B225" s="142" t="s">
        <v>247</v>
      </c>
      <c r="C225" s="68"/>
      <c r="D225" s="66">
        <f t="shared" si="10"/>
        <v>1</v>
      </c>
      <c r="E225" s="83">
        <v>20</v>
      </c>
      <c r="F225" s="85"/>
      <c r="G225" s="83"/>
      <c r="H225" s="83"/>
      <c r="I225" s="83"/>
      <c r="J225" s="120"/>
      <c r="K225" s="54"/>
      <c r="L225" s="69">
        <f t="shared" si="12"/>
        <v>20</v>
      </c>
      <c r="M225" s="70">
        <f t="shared" si="11"/>
        <v>20</v>
      </c>
      <c r="N225" s="71"/>
      <c r="Q225" s="75"/>
      <c r="R225" s="29"/>
    </row>
    <row r="226" spans="1:18" s="51" customFormat="1" ht="24" thickBot="1">
      <c r="A226" s="63"/>
      <c r="B226" s="116" t="s">
        <v>248</v>
      </c>
      <c r="C226" s="65"/>
      <c r="D226" s="66">
        <f t="shared" si="10"/>
        <v>1</v>
      </c>
      <c r="E226" s="67">
        <v>20</v>
      </c>
      <c r="F226" s="85"/>
      <c r="G226" s="67"/>
      <c r="H226" s="67"/>
      <c r="I226" s="67"/>
      <c r="J226" s="98"/>
      <c r="K226" s="54"/>
      <c r="L226" s="69">
        <f t="shared" si="12"/>
        <v>20</v>
      </c>
      <c r="M226" s="70">
        <f t="shared" si="11"/>
        <v>20</v>
      </c>
      <c r="P226" s="14"/>
      <c r="Q226" s="101"/>
      <c r="R226" s="29"/>
    </row>
    <row r="227" spans="1:18" s="51" customFormat="1" ht="24" thickBot="1">
      <c r="A227" s="66"/>
      <c r="B227" s="145" t="s">
        <v>504</v>
      </c>
      <c r="C227" s="65"/>
      <c r="D227" s="66">
        <f t="shared" si="10"/>
        <v>1</v>
      </c>
      <c r="E227" s="97">
        <v>20</v>
      </c>
      <c r="F227" s="103"/>
      <c r="G227" s="97"/>
      <c r="H227" s="97"/>
      <c r="I227" s="97"/>
      <c r="J227" s="103"/>
      <c r="K227" s="88"/>
      <c r="L227" s="69">
        <f t="shared" si="12"/>
        <v>20</v>
      </c>
      <c r="M227" s="70">
        <f t="shared" si="11"/>
        <v>20</v>
      </c>
      <c r="P227" s="14"/>
      <c r="Q227" s="101"/>
      <c r="R227" s="29"/>
    </row>
    <row r="228" spans="1:18" s="51" customFormat="1" ht="24" thickBot="1">
      <c r="A228" s="66"/>
      <c r="B228" s="116" t="s">
        <v>233</v>
      </c>
      <c r="C228" s="65"/>
      <c r="D228" s="66">
        <f t="shared" si="10"/>
        <v>1</v>
      </c>
      <c r="E228" s="97">
        <v>20</v>
      </c>
      <c r="F228" s="98"/>
      <c r="G228" s="97"/>
      <c r="H228" s="97"/>
      <c r="I228" s="97"/>
      <c r="J228" s="103"/>
      <c r="K228" s="54"/>
      <c r="L228" s="69">
        <f t="shared" si="12"/>
        <v>20</v>
      </c>
      <c r="M228" s="70">
        <f t="shared" si="11"/>
        <v>20</v>
      </c>
      <c r="P228" s="14"/>
      <c r="Q228" s="101"/>
      <c r="R228" s="29"/>
    </row>
    <row r="229" spans="1:18" s="51" customFormat="1" ht="24" thickBot="1">
      <c r="A229" s="63"/>
      <c r="B229" s="116" t="s">
        <v>505</v>
      </c>
      <c r="C229" s="65"/>
      <c r="D229" s="66">
        <f t="shared" si="10"/>
        <v>1</v>
      </c>
      <c r="E229" s="91">
        <v>20</v>
      </c>
      <c r="F229" s="85"/>
      <c r="G229" s="91"/>
      <c r="H229" s="91"/>
      <c r="I229" s="91"/>
      <c r="J229" s="131"/>
      <c r="K229" s="54"/>
      <c r="L229" s="69">
        <f t="shared" si="12"/>
        <v>20</v>
      </c>
      <c r="M229" s="70">
        <f t="shared" si="11"/>
        <v>20</v>
      </c>
      <c r="N229" s="71"/>
      <c r="Q229" s="75"/>
      <c r="R229" s="29"/>
    </row>
    <row r="230" spans="1:18" s="51" customFormat="1" ht="18" thickBot="1">
      <c r="A230" s="63"/>
      <c r="B230" s="146" t="s">
        <v>506</v>
      </c>
      <c r="C230" s="65"/>
      <c r="D230" s="66">
        <f t="shared" si="10"/>
        <v>1</v>
      </c>
      <c r="E230" s="67">
        <v>20</v>
      </c>
      <c r="F230" s="85"/>
      <c r="G230" s="67"/>
      <c r="H230" s="67"/>
      <c r="I230" s="67"/>
      <c r="J230" s="98"/>
      <c r="K230" s="54"/>
      <c r="L230" s="69">
        <f t="shared" si="12"/>
        <v>20</v>
      </c>
      <c r="M230" s="70">
        <f t="shared" si="11"/>
        <v>20</v>
      </c>
    </row>
    <row r="231" spans="1:18" s="51" customFormat="1" ht="18" thickBot="1">
      <c r="A231" s="63"/>
      <c r="B231" s="147" t="s">
        <v>507</v>
      </c>
      <c r="C231" s="65"/>
      <c r="D231" s="66">
        <f t="shared" si="10"/>
        <v>1</v>
      </c>
      <c r="E231" s="77">
        <v>20</v>
      </c>
      <c r="F231" s="141"/>
      <c r="G231" s="67"/>
      <c r="H231" s="67"/>
      <c r="I231" s="67"/>
      <c r="J231" s="98"/>
      <c r="K231" s="54"/>
      <c r="L231" s="69">
        <f t="shared" si="12"/>
        <v>20</v>
      </c>
      <c r="M231" s="70">
        <f t="shared" si="11"/>
        <v>20</v>
      </c>
    </row>
    <row r="232" spans="1:18" s="51" customFormat="1" ht="18" thickBot="1">
      <c r="A232" s="63"/>
      <c r="B232" s="147" t="s">
        <v>508</v>
      </c>
      <c r="C232" s="65"/>
      <c r="D232" s="66">
        <f t="shared" si="10"/>
        <v>1</v>
      </c>
      <c r="E232" s="97">
        <v>20</v>
      </c>
      <c r="F232" s="103"/>
      <c r="G232" s="97"/>
      <c r="H232" s="97"/>
      <c r="I232" s="97"/>
      <c r="J232" s="103"/>
      <c r="K232" s="88"/>
      <c r="L232" s="69">
        <f t="shared" si="12"/>
        <v>20</v>
      </c>
      <c r="M232" s="70">
        <f t="shared" si="11"/>
        <v>20</v>
      </c>
    </row>
    <row r="233" spans="1:18" s="51" customFormat="1" ht="18" thickBot="1">
      <c r="A233" s="63"/>
      <c r="B233" s="147" t="s">
        <v>398</v>
      </c>
      <c r="C233" s="65"/>
      <c r="D233" s="66">
        <f t="shared" si="10"/>
        <v>1</v>
      </c>
      <c r="E233" s="83">
        <v>20</v>
      </c>
      <c r="F233" s="85"/>
      <c r="G233" s="83"/>
      <c r="H233" s="83"/>
      <c r="I233" s="83"/>
      <c r="J233" s="120"/>
      <c r="K233" s="54"/>
      <c r="L233" s="69">
        <f t="shared" si="12"/>
        <v>20</v>
      </c>
      <c r="M233" s="70">
        <f t="shared" si="11"/>
        <v>20</v>
      </c>
    </row>
    <row r="234" spans="1:18" s="51" customFormat="1" ht="18" thickBot="1">
      <c r="A234" s="63"/>
      <c r="B234" s="148" t="s">
        <v>509</v>
      </c>
      <c r="C234" s="68"/>
      <c r="D234" s="66">
        <f t="shared" si="10"/>
        <v>1</v>
      </c>
      <c r="E234" s="83">
        <v>20</v>
      </c>
      <c r="F234" s="85"/>
      <c r="G234" s="83"/>
      <c r="H234" s="83"/>
      <c r="I234" s="83"/>
      <c r="J234" s="120"/>
      <c r="K234" s="54"/>
      <c r="L234" s="69">
        <f t="shared" si="12"/>
        <v>20</v>
      </c>
      <c r="M234" s="70">
        <f t="shared" si="11"/>
        <v>20</v>
      </c>
    </row>
    <row r="235" spans="1:18" s="51" customFormat="1" ht="18" thickBot="1">
      <c r="A235" s="63"/>
      <c r="B235" s="148" t="s">
        <v>510</v>
      </c>
      <c r="C235" s="65"/>
      <c r="D235" s="66">
        <f t="shared" si="10"/>
        <v>1</v>
      </c>
      <c r="E235" s="67">
        <v>20</v>
      </c>
      <c r="F235" s="85"/>
      <c r="G235" s="67"/>
      <c r="H235" s="67"/>
      <c r="I235" s="67"/>
      <c r="J235" s="98"/>
      <c r="K235" s="54"/>
      <c r="L235" s="69">
        <f t="shared" si="12"/>
        <v>20</v>
      </c>
      <c r="M235" s="70">
        <f t="shared" si="11"/>
        <v>20</v>
      </c>
    </row>
    <row r="236" spans="1:18" s="51" customFormat="1" ht="18" thickBot="1">
      <c r="A236" s="63"/>
      <c r="B236" s="148" t="s">
        <v>511</v>
      </c>
      <c r="C236" s="68"/>
      <c r="D236" s="66">
        <f t="shared" si="10"/>
        <v>1</v>
      </c>
      <c r="E236" s="83">
        <v>20</v>
      </c>
      <c r="F236" s="85"/>
      <c r="G236" s="83"/>
      <c r="H236" s="83"/>
      <c r="I236" s="83"/>
      <c r="J236" s="120"/>
      <c r="K236" s="54"/>
      <c r="L236" s="69">
        <f t="shared" si="12"/>
        <v>20</v>
      </c>
      <c r="M236" s="70">
        <f t="shared" si="11"/>
        <v>20</v>
      </c>
    </row>
    <row r="237" spans="1:18" s="51" customFormat="1" ht="18" thickBot="1">
      <c r="A237" s="63"/>
      <c r="B237" s="148" t="s">
        <v>222</v>
      </c>
      <c r="C237" s="65"/>
      <c r="D237" s="66">
        <f t="shared" si="10"/>
        <v>1</v>
      </c>
      <c r="E237" s="67">
        <v>20</v>
      </c>
      <c r="F237" s="85"/>
      <c r="G237" s="67"/>
      <c r="H237" s="67"/>
      <c r="I237" s="67"/>
      <c r="J237" s="98"/>
      <c r="K237" s="54"/>
      <c r="L237" s="69">
        <f t="shared" si="12"/>
        <v>20</v>
      </c>
      <c r="M237" s="70">
        <f>SUM(E237:J237)/D237</f>
        <v>20</v>
      </c>
    </row>
    <row r="238" spans="1:18" s="51" customFormat="1" ht="18" thickBot="1">
      <c r="A238" s="63"/>
      <c r="B238" s="148" t="s">
        <v>512</v>
      </c>
      <c r="C238" s="65"/>
      <c r="D238" s="66">
        <f t="shared" si="10"/>
        <v>1</v>
      </c>
      <c r="E238" s="83">
        <v>20</v>
      </c>
      <c r="F238" s="85"/>
      <c r="G238" s="83"/>
      <c r="H238" s="83"/>
      <c r="I238" s="83"/>
      <c r="J238" s="120"/>
      <c r="K238" s="54"/>
      <c r="L238" s="69">
        <f t="shared" si="12"/>
        <v>20</v>
      </c>
      <c r="M238" s="70">
        <f>SUM(E238:J238)/D238</f>
        <v>20</v>
      </c>
    </row>
    <row r="239" spans="1:18" s="51" customFormat="1" ht="18" thickBot="1">
      <c r="A239" s="63"/>
      <c r="B239" s="146" t="s">
        <v>513</v>
      </c>
      <c r="C239" s="65"/>
      <c r="D239" s="66">
        <f t="shared" si="10"/>
        <v>1</v>
      </c>
      <c r="E239" s="77">
        <v>20</v>
      </c>
      <c r="F239" s="141"/>
      <c r="G239" s="77"/>
      <c r="H239" s="77"/>
      <c r="I239" s="77"/>
      <c r="J239" s="119"/>
      <c r="K239" s="54"/>
      <c r="L239" s="69">
        <f t="shared" si="12"/>
        <v>20</v>
      </c>
      <c r="M239" s="70">
        <f t="shared" ref="M239:M245" si="13">SUM(E239:J239)/D239</f>
        <v>20</v>
      </c>
      <c r="N239" s="71"/>
    </row>
    <row r="240" spans="1:18" s="51" customFormat="1" ht="18" thickBot="1">
      <c r="A240" s="63"/>
      <c r="B240" s="146" t="s">
        <v>514</v>
      </c>
      <c r="C240" s="65"/>
      <c r="D240" s="66">
        <f t="shared" si="10"/>
        <v>1</v>
      </c>
      <c r="E240" s="91">
        <v>20</v>
      </c>
      <c r="F240" s="141"/>
      <c r="G240" s="91"/>
      <c r="H240" s="91"/>
      <c r="I240" s="91"/>
      <c r="J240" s="131"/>
      <c r="K240" s="54"/>
      <c r="L240" s="69">
        <f t="shared" si="12"/>
        <v>20</v>
      </c>
      <c r="M240" s="70">
        <f t="shared" si="13"/>
        <v>20</v>
      </c>
      <c r="N240" s="71"/>
    </row>
    <row r="241" spans="1:23" s="51" customFormat="1" ht="18.75" customHeight="1" thickBot="1">
      <c r="A241" s="63"/>
      <c r="B241" s="146" t="s">
        <v>515</v>
      </c>
      <c r="C241" s="65"/>
      <c r="D241" s="66">
        <f t="shared" si="10"/>
        <v>1</v>
      </c>
      <c r="E241" s="67">
        <v>20</v>
      </c>
      <c r="F241" s="141"/>
      <c r="G241" s="67"/>
      <c r="H241" s="67"/>
      <c r="I241" s="67"/>
      <c r="J241" s="98"/>
      <c r="K241" s="54"/>
      <c r="L241" s="69">
        <f t="shared" si="12"/>
        <v>20</v>
      </c>
      <c r="M241" s="70">
        <f t="shared" si="13"/>
        <v>20</v>
      </c>
      <c r="N241" s="71"/>
    </row>
    <row r="242" spans="1:23" s="51" customFormat="1" ht="18.75" customHeight="1" thickBot="1">
      <c r="A242" s="63"/>
      <c r="B242" s="146" t="s">
        <v>516</v>
      </c>
      <c r="C242" s="65"/>
      <c r="D242" s="66">
        <f t="shared" si="10"/>
        <v>1</v>
      </c>
      <c r="E242" s="67">
        <v>20</v>
      </c>
      <c r="F242" s="141"/>
      <c r="G242" s="67"/>
      <c r="H242" s="67"/>
      <c r="I242" s="67"/>
      <c r="J242" s="98"/>
      <c r="K242" s="54"/>
      <c r="L242" s="69">
        <f t="shared" si="12"/>
        <v>20</v>
      </c>
      <c r="M242" s="70">
        <f t="shared" si="13"/>
        <v>20</v>
      </c>
      <c r="N242" s="71"/>
    </row>
    <row r="243" spans="1:23" s="51" customFormat="1" ht="18.75" customHeight="1" thickBot="1">
      <c r="A243" s="63"/>
      <c r="B243" s="146" t="s">
        <v>517</v>
      </c>
      <c r="C243" s="65"/>
      <c r="D243" s="66">
        <f t="shared" si="10"/>
        <v>1</v>
      </c>
      <c r="E243" s="83">
        <v>20</v>
      </c>
      <c r="F243" s="141"/>
      <c r="G243" s="83"/>
      <c r="H243" s="83"/>
      <c r="I243" s="83"/>
      <c r="J243" s="120"/>
      <c r="K243" s="54"/>
      <c r="L243" s="69">
        <f t="shared" si="12"/>
        <v>20</v>
      </c>
      <c r="M243" s="70">
        <f t="shared" si="13"/>
        <v>20</v>
      </c>
    </row>
    <row r="244" spans="1:23" s="51" customFormat="1" ht="18.75" customHeight="1" thickBot="1">
      <c r="A244" s="63"/>
      <c r="B244" s="146" t="s">
        <v>241</v>
      </c>
      <c r="C244" s="65"/>
      <c r="D244" s="66">
        <f t="shared" si="10"/>
        <v>1</v>
      </c>
      <c r="E244" s="67">
        <v>20</v>
      </c>
      <c r="F244" s="141"/>
      <c r="G244" s="67"/>
      <c r="H244" s="67"/>
      <c r="I244" s="67"/>
      <c r="J244" s="98"/>
      <c r="K244" s="54"/>
      <c r="L244" s="69">
        <f t="shared" si="12"/>
        <v>20</v>
      </c>
      <c r="M244" s="70">
        <f t="shared" si="13"/>
        <v>20</v>
      </c>
    </row>
    <row r="245" spans="1:23" s="51" customFormat="1" ht="18.75" customHeight="1" thickBot="1">
      <c r="A245" s="63"/>
      <c r="B245" s="146" t="s">
        <v>242</v>
      </c>
      <c r="C245" s="65"/>
      <c r="D245" s="66">
        <f t="shared" si="10"/>
        <v>1</v>
      </c>
      <c r="E245" s="77">
        <v>20</v>
      </c>
      <c r="F245" s="98"/>
      <c r="G245" s="97"/>
      <c r="H245" s="97"/>
      <c r="I245" s="97"/>
      <c r="J245" s="103"/>
      <c r="K245" s="54"/>
      <c r="L245" s="69">
        <f t="shared" si="12"/>
        <v>20</v>
      </c>
      <c r="M245" s="70">
        <f t="shared" si="13"/>
        <v>20</v>
      </c>
    </row>
    <row r="246" spans="1:23" s="51" customFormat="1" ht="18.75" customHeight="1">
      <c r="A246" s="54"/>
      <c r="B246" s="88"/>
      <c r="C246" s="88"/>
      <c r="D246" s="88"/>
      <c r="E246" s="110"/>
      <c r="F246" s="110"/>
      <c r="G246" s="110"/>
      <c r="H246" s="110"/>
      <c r="I246" s="110"/>
      <c r="J246" s="110"/>
      <c r="K246" s="88"/>
      <c r="L246" s="71"/>
      <c r="M246" s="89"/>
    </row>
    <row r="247" spans="1:23" s="51" customFormat="1" ht="18.75" customHeight="1">
      <c r="A247" s="54"/>
      <c r="B247" s="16"/>
      <c r="C247" s="88"/>
      <c r="D247" s="88"/>
      <c r="E247" s="110"/>
      <c r="F247" s="100"/>
      <c r="G247" s="110"/>
      <c r="H247" s="110"/>
      <c r="I247" s="110"/>
      <c r="J247" s="110"/>
      <c r="K247" s="54"/>
      <c r="L247" s="71"/>
      <c r="M247" s="89"/>
    </row>
    <row r="248" spans="1:23" s="51" customFormat="1" ht="18.75" customHeight="1">
      <c r="A248" s="54"/>
      <c r="B248" s="88"/>
      <c r="C248" s="88"/>
      <c r="D248" s="88"/>
      <c r="E248" s="54"/>
      <c r="F248" s="100"/>
      <c r="G248" s="54"/>
      <c r="H248" s="54"/>
      <c r="I248" s="54"/>
      <c r="J248" s="54"/>
      <c r="K248" s="54"/>
      <c r="L248" s="71"/>
      <c r="M248" s="89"/>
    </row>
    <row r="249" spans="1:23" s="51" customFormat="1" ht="18.75" customHeight="1">
      <c r="A249" s="54"/>
      <c r="B249" s="99"/>
      <c r="C249" s="88"/>
      <c r="D249" s="88"/>
      <c r="E249" s="110"/>
      <c r="F249" s="110"/>
      <c r="G249" s="110"/>
      <c r="H249" s="110"/>
      <c r="I249" s="110"/>
      <c r="J249" s="110"/>
      <c r="K249" s="88"/>
      <c r="L249" s="71"/>
      <c r="M249" s="89"/>
    </row>
    <row r="250" spans="1:23" s="51" customFormat="1" ht="18.75" customHeight="1">
      <c r="A250" s="88"/>
      <c r="B250" s="88"/>
      <c r="C250" s="88"/>
      <c r="D250" s="88"/>
      <c r="E250" s="54"/>
      <c r="F250" s="16"/>
      <c r="G250" s="54"/>
      <c r="H250" s="54"/>
      <c r="I250" s="54"/>
      <c r="J250" s="54"/>
      <c r="K250" s="54"/>
      <c r="L250" s="71"/>
      <c r="M250" s="89"/>
    </row>
    <row r="251" spans="1:23" s="51" customFormat="1" ht="18.75" customHeight="1">
      <c r="A251" s="88"/>
      <c r="B251" s="88"/>
      <c r="C251" s="88"/>
      <c r="D251" s="88"/>
      <c r="E251" s="71"/>
      <c r="F251" s="100"/>
      <c r="G251" s="71"/>
      <c r="H251" s="71"/>
      <c r="I251" s="71"/>
      <c r="J251" s="71"/>
      <c r="K251" s="54"/>
      <c r="L251" s="71"/>
      <c r="M251" s="89"/>
    </row>
    <row r="252" spans="1:23" s="51" customFormat="1" ht="18.75" customHeight="1">
      <c r="A252" s="54"/>
      <c r="B252" s="88"/>
      <c r="C252" s="88"/>
      <c r="D252" s="88"/>
      <c r="E252" s="110"/>
      <c r="F252" s="110"/>
      <c r="G252" s="110"/>
      <c r="H252" s="110"/>
      <c r="I252" s="110"/>
      <c r="J252" s="110"/>
      <c r="K252" s="88"/>
      <c r="L252" s="71"/>
      <c r="M252" s="89"/>
    </row>
    <row r="253" spans="1:23" s="51" customFormat="1" ht="18.75" customHeight="1">
      <c r="A253" s="54"/>
      <c r="B253" s="99"/>
      <c r="C253" s="88"/>
      <c r="D253" s="88"/>
      <c r="E253" s="110"/>
      <c r="F253" s="110"/>
      <c r="G253" s="110"/>
      <c r="H253" s="110"/>
      <c r="I253" s="110"/>
      <c r="J253" s="110"/>
      <c r="K253" s="88"/>
      <c r="L253" s="71"/>
      <c r="M253" s="89"/>
    </row>
    <row r="254" spans="1:23" s="51" customFormat="1" ht="18.75" customHeight="1">
      <c r="A254" s="54"/>
      <c r="B254" s="99"/>
      <c r="C254" s="88"/>
      <c r="D254" s="88"/>
      <c r="E254" s="110"/>
      <c r="F254" s="110"/>
      <c r="G254" s="110"/>
      <c r="H254" s="110"/>
      <c r="I254" s="110"/>
      <c r="J254" s="110"/>
      <c r="K254" s="88"/>
      <c r="L254" s="71"/>
      <c r="M254" s="89"/>
      <c r="N254" s="71"/>
      <c r="T254" s="96"/>
      <c r="U254" s="96"/>
      <c r="V254" s="96"/>
      <c r="W254" s="75"/>
    </row>
    <row r="255" spans="1:23" s="51" customFormat="1" ht="18.75" customHeight="1">
      <c r="A255" s="54"/>
      <c r="B255" s="16"/>
      <c r="C255" s="54"/>
      <c r="D255" s="88"/>
      <c r="E255" s="54"/>
      <c r="F255" s="100"/>
      <c r="G255" s="54"/>
      <c r="H255" s="54"/>
      <c r="I255" s="54"/>
      <c r="J255" s="54"/>
      <c r="K255" s="54"/>
      <c r="L255" s="71"/>
      <c r="M255" s="89"/>
      <c r="O255" s="29"/>
    </row>
    <row r="256" spans="1:23" s="51" customFormat="1" ht="18.75" customHeight="1">
      <c r="A256" s="54"/>
      <c r="B256" s="16"/>
      <c r="C256" s="88"/>
      <c r="D256" s="88"/>
      <c r="E256" s="54"/>
      <c r="F256" s="100"/>
      <c r="G256" s="54"/>
      <c r="H256" s="54"/>
      <c r="I256" s="54"/>
      <c r="J256" s="54"/>
      <c r="K256" s="54"/>
      <c r="L256" s="71"/>
      <c r="M256" s="89"/>
    </row>
    <row r="257" spans="1:23" s="51" customFormat="1" ht="18.75" customHeight="1">
      <c r="A257" s="54"/>
      <c r="B257" s="16"/>
      <c r="C257" s="88"/>
      <c r="D257" s="88"/>
      <c r="E257" s="110"/>
      <c r="F257" s="100"/>
      <c r="G257" s="110"/>
      <c r="H257" s="110"/>
      <c r="I257" s="110"/>
      <c r="J257" s="110"/>
      <c r="K257" s="54"/>
      <c r="L257" s="71"/>
      <c r="M257" s="89"/>
    </row>
    <row r="258" spans="1:23" s="51" customFormat="1" ht="18.75" customHeight="1">
      <c r="A258" s="88"/>
      <c r="B258" s="16"/>
      <c r="C258" s="54"/>
      <c r="D258" s="88"/>
      <c r="E258" s="54"/>
      <c r="F258" s="100"/>
      <c r="G258" s="54"/>
      <c r="H258" s="54"/>
      <c r="I258" s="54"/>
      <c r="J258" s="54"/>
      <c r="K258" s="54"/>
      <c r="L258" s="71"/>
      <c r="M258" s="89"/>
    </row>
    <row r="259" spans="1:23" s="51" customFormat="1" ht="18.75" customHeight="1">
      <c r="A259" s="54"/>
      <c r="B259" s="88"/>
      <c r="C259" s="88"/>
      <c r="D259" s="88"/>
      <c r="E259" s="54"/>
      <c r="F259" s="100"/>
      <c r="G259" s="54"/>
      <c r="H259" s="54"/>
      <c r="I259" s="54"/>
      <c r="J259" s="54"/>
      <c r="K259" s="54"/>
      <c r="L259" s="71"/>
      <c r="M259" s="89"/>
    </row>
    <row r="260" spans="1:23" s="51" customFormat="1" ht="18.75" customHeight="1">
      <c r="A260" s="54"/>
      <c r="B260" s="16"/>
      <c r="C260" s="54"/>
      <c r="D260" s="88"/>
      <c r="E260" s="54"/>
      <c r="F260" s="100"/>
      <c r="G260" s="54"/>
      <c r="H260" s="54"/>
      <c r="I260" s="54"/>
      <c r="J260" s="54"/>
      <c r="K260" s="54"/>
      <c r="L260" s="71"/>
      <c r="M260" s="89"/>
    </row>
    <row r="261" spans="1:23" s="51" customFormat="1" ht="18.75" customHeight="1">
      <c r="A261" s="88"/>
      <c r="B261" s="16"/>
      <c r="C261" s="54"/>
      <c r="D261" s="88"/>
      <c r="E261" s="54"/>
      <c r="F261" s="100"/>
      <c r="G261" s="54"/>
      <c r="H261" s="54"/>
      <c r="I261" s="54"/>
      <c r="J261" s="54"/>
      <c r="K261" s="54"/>
      <c r="L261" s="71"/>
      <c r="M261" s="89"/>
    </row>
    <row r="262" spans="1:23" s="51" customFormat="1" ht="18.75" customHeight="1">
      <c r="A262" s="88"/>
      <c r="B262" s="111"/>
      <c r="C262" s="88"/>
      <c r="D262" s="88"/>
      <c r="E262" s="110"/>
      <c r="F262" s="110"/>
      <c r="G262" s="110"/>
      <c r="H262" s="110"/>
      <c r="I262" s="110"/>
      <c r="J262" s="110"/>
      <c r="K262" s="88"/>
      <c r="L262" s="71"/>
      <c r="M262" s="89"/>
      <c r="N262" s="71"/>
      <c r="T262" s="96"/>
      <c r="U262" s="96"/>
      <c r="V262" s="96"/>
      <c r="W262" s="75"/>
    </row>
    <row r="263" spans="1:23" s="51" customFormat="1" ht="18.75" customHeight="1">
      <c r="A263" s="54"/>
      <c r="B263" s="99"/>
      <c r="C263" s="88"/>
      <c r="D263" s="88"/>
      <c r="E263" s="110"/>
      <c r="F263" s="110"/>
      <c r="G263" s="110"/>
      <c r="H263" s="110"/>
      <c r="I263" s="110"/>
      <c r="J263" s="110"/>
      <c r="K263" s="88"/>
      <c r="L263" s="71"/>
      <c r="M263" s="89"/>
      <c r="N263" s="71"/>
      <c r="T263" s="96"/>
      <c r="U263" s="96"/>
      <c r="V263" s="96"/>
      <c r="W263" s="75"/>
    </row>
    <row r="264" spans="1:23" s="51" customFormat="1" ht="18.75" customHeight="1">
      <c r="A264" s="54"/>
      <c r="B264" s="16"/>
      <c r="C264" s="54"/>
      <c r="D264" s="88"/>
      <c r="E264" s="54"/>
      <c r="F264" s="100"/>
      <c r="G264" s="54"/>
      <c r="H264" s="54"/>
      <c r="I264" s="54"/>
      <c r="J264" s="54"/>
      <c r="K264" s="54"/>
      <c r="L264" s="71"/>
      <c r="M264" s="89"/>
      <c r="N264" s="71"/>
      <c r="T264" s="96"/>
      <c r="U264" s="96"/>
      <c r="V264" s="96"/>
      <c r="W264" s="75"/>
    </row>
    <row r="265" spans="1:23" s="51" customFormat="1" ht="18.75" customHeight="1">
      <c r="A265" s="54"/>
      <c r="B265" s="99"/>
      <c r="C265" s="88"/>
      <c r="D265" s="88"/>
      <c r="E265" s="110"/>
      <c r="F265" s="110"/>
      <c r="G265" s="110"/>
      <c r="H265" s="110"/>
      <c r="I265" s="110"/>
      <c r="J265" s="110"/>
      <c r="K265" s="88"/>
      <c r="L265" s="71"/>
      <c r="M265" s="89"/>
      <c r="N265" s="71"/>
      <c r="T265" s="96"/>
      <c r="U265" s="96"/>
      <c r="V265" s="96"/>
      <c r="W265" s="75"/>
    </row>
    <row r="266" spans="1:23" s="51" customFormat="1" ht="18.75" customHeight="1">
      <c r="A266" s="54"/>
      <c r="B266" s="16"/>
      <c r="C266" s="54"/>
      <c r="D266" s="88"/>
      <c r="E266" s="54"/>
      <c r="F266" s="100"/>
      <c r="G266" s="54"/>
      <c r="H266" s="54"/>
      <c r="I266" s="54"/>
      <c r="J266" s="54"/>
      <c r="K266" s="54"/>
      <c r="L266" s="71"/>
      <c r="M266" s="89"/>
      <c r="N266" s="71"/>
      <c r="T266" s="96"/>
      <c r="U266" s="96"/>
      <c r="V266" s="96"/>
      <c r="W266" s="75"/>
    </row>
    <row r="267" spans="1:23" s="51" customFormat="1" ht="18.75" customHeight="1">
      <c r="A267" s="54"/>
      <c r="B267" s="16"/>
      <c r="C267" s="88"/>
      <c r="D267" s="88"/>
      <c r="E267" s="54"/>
      <c r="F267" s="100"/>
      <c r="G267" s="54"/>
      <c r="H267" s="54"/>
      <c r="I267" s="54"/>
      <c r="J267" s="54"/>
      <c r="K267" s="54"/>
      <c r="L267" s="71"/>
      <c r="M267" s="89"/>
      <c r="N267" s="71"/>
    </row>
    <row r="268" spans="1:23" s="51" customFormat="1" ht="18.75" customHeight="1">
      <c r="A268" s="54"/>
      <c r="B268" s="16"/>
      <c r="C268" s="54"/>
      <c r="D268" s="88"/>
      <c r="E268" s="54"/>
      <c r="F268" s="100"/>
      <c r="G268" s="54"/>
      <c r="H268" s="54"/>
      <c r="I268" s="54"/>
      <c r="J268" s="54"/>
      <c r="K268" s="54"/>
      <c r="L268" s="71"/>
      <c r="M268" s="89"/>
      <c r="N268" s="71"/>
    </row>
    <row r="269" spans="1:23" s="51" customFormat="1" ht="18.75" customHeight="1">
      <c r="A269" s="54"/>
      <c r="B269" s="99"/>
      <c r="C269" s="88"/>
      <c r="D269" s="88"/>
      <c r="E269" s="110"/>
      <c r="F269" s="110"/>
      <c r="G269" s="110"/>
      <c r="H269" s="110"/>
      <c r="I269" s="110"/>
      <c r="J269" s="110"/>
      <c r="K269" s="88"/>
      <c r="L269" s="71"/>
      <c r="M269" s="89"/>
      <c r="N269" s="71"/>
    </row>
    <row r="270" spans="1:23" s="51" customFormat="1" ht="18.75" customHeight="1">
      <c r="A270" s="54"/>
      <c r="B270" s="99"/>
      <c r="C270" s="88"/>
      <c r="D270" s="88"/>
      <c r="E270" s="110"/>
      <c r="F270" s="110"/>
      <c r="G270" s="110"/>
      <c r="H270" s="110"/>
      <c r="I270" s="110"/>
      <c r="J270" s="110"/>
      <c r="K270" s="88"/>
      <c r="L270" s="71"/>
      <c r="M270" s="89"/>
      <c r="N270" s="71"/>
    </row>
    <row r="271" spans="1:23" s="51" customFormat="1" ht="18.75" customHeight="1">
      <c r="A271" s="54"/>
      <c r="B271" s="88"/>
      <c r="C271" s="88"/>
      <c r="D271" s="88"/>
      <c r="E271" s="110"/>
      <c r="F271" s="109"/>
      <c r="G271" s="110"/>
      <c r="H271" s="110"/>
      <c r="I271" s="110"/>
      <c r="J271" s="110"/>
      <c r="K271" s="54"/>
      <c r="L271" s="71"/>
      <c r="M271" s="89"/>
      <c r="N271" s="71"/>
    </row>
    <row r="272" spans="1:23" s="51" customFormat="1" ht="18.75" customHeight="1">
      <c r="A272" s="54"/>
      <c r="B272" s="16"/>
      <c r="C272" s="88"/>
      <c r="D272" s="88"/>
      <c r="E272" s="109"/>
      <c r="F272" s="100"/>
      <c r="G272" s="109"/>
      <c r="H272" s="109"/>
      <c r="I272" s="109"/>
      <c r="J272" s="109"/>
      <c r="K272" s="54"/>
      <c r="L272" s="71"/>
      <c r="M272" s="89"/>
    </row>
    <row r="273" spans="1:13" s="51" customFormat="1" ht="17">
      <c r="A273" s="54"/>
      <c r="B273" s="16"/>
      <c r="C273" s="54"/>
      <c r="D273" s="88"/>
      <c r="E273" s="54"/>
      <c r="F273" s="100"/>
      <c r="G273" s="54"/>
      <c r="H273" s="54"/>
      <c r="I273" s="54"/>
      <c r="J273" s="54"/>
      <c r="K273" s="54"/>
      <c r="L273" s="71"/>
      <c r="M273" s="89"/>
    </row>
    <row r="274" spans="1:13" s="51" customFormat="1" ht="17">
      <c r="A274" s="54"/>
      <c r="B274" s="16"/>
      <c r="C274" s="88"/>
      <c r="D274" s="88"/>
      <c r="E274" s="110"/>
      <c r="F274" s="100"/>
      <c r="G274" s="110"/>
      <c r="H274" s="110"/>
      <c r="I274" s="110"/>
      <c r="J274" s="110"/>
      <c r="K274" s="54"/>
      <c r="L274" s="71"/>
      <c r="M274" s="89"/>
    </row>
    <row r="275" spans="1:13" s="51" customFormat="1" ht="17">
      <c r="A275" s="88"/>
      <c r="B275" s="16"/>
      <c r="C275" s="88"/>
      <c r="D275" s="88"/>
      <c r="E275" s="110"/>
      <c r="F275" s="100"/>
      <c r="G275" s="110"/>
      <c r="H275" s="110"/>
      <c r="I275" s="110"/>
      <c r="J275" s="110"/>
      <c r="K275" s="54"/>
      <c r="L275" s="71"/>
      <c r="M275" s="89"/>
    </row>
    <row r="276" spans="1:13" s="51" customFormat="1" ht="17">
      <c r="A276" s="88"/>
      <c r="B276" s="16"/>
      <c r="C276" s="88"/>
      <c r="D276" s="88"/>
      <c r="E276" s="110"/>
      <c r="F276" s="100"/>
      <c r="G276" s="110"/>
      <c r="H276" s="110"/>
      <c r="I276" s="110"/>
      <c r="J276" s="110"/>
      <c r="K276" s="54"/>
      <c r="L276" s="71"/>
      <c r="M276" s="89"/>
    </row>
    <row r="277" spans="1:13" s="51" customFormat="1" ht="17">
      <c r="A277" s="88"/>
      <c r="B277" s="16"/>
      <c r="C277" s="54"/>
      <c r="D277" s="88"/>
      <c r="E277" s="54"/>
      <c r="F277" s="100"/>
      <c r="G277" s="54"/>
      <c r="H277" s="54"/>
      <c r="I277" s="54"/>
      <c r="J277" s="54"/>
      <c r="K277" s="54"/>
      <c r="L277" s="71"/>
      <c r="M277" s="89"/>
    </row>
    <row r="278" spans="1:13" s="51" customFormat="1" ht="21" customHeight="1">
      <c r="A278" s="88"/>
      <c r="B278" s="88"/>
      <c r="C278" s="88"/>
      <c r="D278" s="88"/>
      <c r="E278" s="54"/>
      <c r="F278" s="100"/>
      <c r="G278" s="54"/>
      <c r="H278" s="54"/>
      <c r="I278" s="54"/>
      <c r="J278" s="54"/>
      <c r="K278" s="54"/>
      <c r="L278" s="71"/>
      <c r="M278" s="89"/>
    </row>
    <row r="279" spans="1:13" s="51" customFormat="1" ht="21" customHeight="1">
      <c r="A279" s="54"/>
      <c r="B279" s="16"/>
      <c r="C279" s="88"/>
      <c r="D279" s="88"/>
      <c r="E279" s="110"/>
      <c r="F279" s="100"/>
      <c r="G279" s="110"/>
      <c r="H279" s="110"/>
      <c r="I279" s="110"/>
      <c r="J279" s="110"/>
      <c r="K279" s="54"/>
      <c r="L279" s="71"/>
      <c r="M279" s="89"/>
    </row>
    <row r="280" spans="1:13" s="51" customFormat="1" ht="21" customHeight="1">
      <c r="A280" s="54"/>
      <c r="B280" s="16"/>
      <c r="C280" s="54"/>
      <c r="D280" s="88"/>
      <c r="E280" s="54"/>
      <c r="F280" s="100"/>
      <c r="G280" s="54"/>
      <c r="H280" s="54"/>
      <c r="I280" s="54"/>
      <c r="J280" s="54"/>
      <c r="K280" s="54"/>
      <c r="L280" s="71"/>
      <c r="M280" s="89"/>
    </row>
    <row r="281" spans="1:13" s="51" customFormat="1" ht="21" customHeight="1">
      <c r="A281" s="54"/>
      <c r="B281" s="16"/>
      <c r="C281" s="88"/>
      <c r="D281" s="88"/>
      <c r="E281" s="109"/>
      <c r="F281" s="100"/>
      <c r="G281" s="109"/>
      <c r="H281" s="109"/>
      <c r="I281" s="109"/>
      <c r="J281" s="109"/>
      <c r="K281" s="54"/>
      <c r="L281" s="71"/>
      <c r="M281" s="89"/>
    </row>
    <row r="282" spans="1:13" s="51" customFormat="1" ht="21" customHeight="1">
      <c r="A282" s="54"/>
      <c r="B282" s="16"/>
      <c r="C282" s="54"/>
      <c r="D282" s="88"/>
      <c r="E282" s="54"/>
      <c r="F282" s="100"/>
      <c r="G282" s="54"/>
      <c r="H282" s="54"/>
      <c r="I282" s="54"/>
      <c r="J282" s="54"/>
      <c r="K282" s="54"/>
      <c r="L282" s="71"/>
      <c r="M282" s="89"/>
    </row>
    <row r="283" spans="1:13" s="51" customFormat="1" ht="21" customHeight="1">
      <c r="A283" s="54"/>
      <c r="B283" s="16"/>
      <c r="C283" s="88"/>
      <c r="D283" s="88"/>
      <c r="E283" s="110"/>
      <c r="F283" s="100"/>
      <c r="G283" s="110"/>
      <c r="H283" s="110"/>
      <c r="I283" s="110"/>
      <c r="J283" s="110"/>
      <c r="K283" s="54"/>
      <c r="L283" s="71"/>
      <c r="M283" s="89"/>
    </row>
    <row r="284" spans="1:13" s="51" customFormat="1" ht="21" customHeight="1">
      <c r="A284" s="54"/>
      <c r="B284" s="16"/>
      <c r="C284" s="88"/>
      <c r="D284" s="88"/>
      <c r="E284" s="71"/>
      <c r="F284" s="100"/>
      <c r="G284" s="71"/>
      <c r="H284" s="71"/>
      <c r="I284" s="71"/>
      <c r="J284" s="71"/>
      <c r="K284" s="54"/>
      <c r="L284" s="71"/>
      <c r="M284" s="89"/>
    </row>
    <row r="285" spans="1:13" s="51" customFormat="1" ht="21" customHeight="1">
      <c r="A285" s="54"/>
      <c r="B285" s="88"/>
      <c r="C285" s="88"/>
      <c r="D285" s="88"/>
      <c r="E285" s="54"/>
      <c r="F285" s="100"/>
      <c r="G285" s="54"/>
      <c r="H285" s="54"/>
      <c r="I285" s="54"/>
      <c r="J285" s="54"/>
      <c r="K285" s="54"/>
      <c r="L285" s="71"/>
      <c r="M285" s="89"/>
    </row>
    <row r="286" spans="1:13" s="51" customFormat="1" ht="21" customHeight="1">
      <c r="A286" s="54"/>
      <c r="B286" s="16"/>
      <c r="C286" s="54"/>
      <c r="D286" s="88"/>
      <c r="E286" s="54"/>
      <c r="F286" s="100"/>
      <c r="G286" s="54"/>
      <c r="H286" s="54"/>
      <c r="I286" s="54"/>
      <c r="J286" s="54"/>
      <c r="K286" s="54"/>
      <c r="L286" s="71"/>
      <c r="M286" s="89"/>
    </row>
    <row r="287" spans="1:13" s="51" customFormat="1" ht="21" customHeight="1">
      <c r="A287" s="54"/>
      <c r="B287" s="88"/>
      <c r="C287" s="88"/>
      <c r="D287" s="88"/>
      <c r="E287" s="54"/>
      <c r="F287" s="100"/>
      <c r="G287" s="54"/>
      <c r="H287" s="54"/>
      <c r="I287" s="54"/>
      <c r="J287" s="54"/>
      <c r="K287" s="54"/>
      <c r="L287" s="71"/>
      <c r="M287" s="89"/>
    </row>
    <row r="288" spans="1:13" s="51" customFormat="1" ht="21" customHeight="1">
      <c r="A288" s="54"/>
      <c r="B288" s="16"/>
      <c r="C288" s="54"/>
      <c r="D288" s="88"/>
      <c r="E288" s="54"/>
      <c r="F288" s="100"/>
      <c r="G288" s="54"/>
      <c r="H288" s="54"/>
      <c r="I288" s="54"/>
      <c r="J288" s="54"/>
      <c r="K288" s="54"/>
      <c r="L288" s="71"/>
      <c r="M288" s="89"/>
    </row>
    <row r="289" spans="1:13" s="51" customFormat="1" ht="21" customHeight="1">
      <c r="A289" s="54"/>
      <c r="B289" s="88"/>
      <c r="C289" s="88"/>
      <c r="D289" s="88"/>
      <c r="E289" s="109"/>
      <c r="F289" s="100"/>
      <c r="G289" s="109"/>
      <c r="H289" s="109"/>
      <c r="I289" s="109"/>
      <c r="J289" s="109"/>
      <c r="K289" s="54"/>
      <c r="L289" s="71"/>
      <c r="M289" s="89"/>
    </row>
    <row r="290" spans="1:13" s="51" customFormat="1" ht="21" customHeight="1">
      <c r="A290" s="54"/>
      <c r="B290" s="16"/>
      <c r="C290" s="88"/>
      <c r="D290" s="88"/>
      <c r="E290" s="110"/>
      <c r="F290" s="100"/>
      <c r="G290" s="110"/>
      <c r="H290" s="110"/>
      <c r="I290" s="110"/>
      <c r="J290" s="110"/>
      <c r="K290" s="54"/>
      <c r="L290" s="71"/>
      <c r="M290" s="89"/>
    </row>
    <row r="291" spans="1:13" s="51" customFormat="1" ht="21" customHeight="1">
      <c r="A291" s="54"/>
      <c r="B291" s="16"/>
      <c r="C291" s="88"/>
      <c r="D291" s="88"/>
      <c r="E291" s="109"/>
      <c r="F291" s="100"/>
      <c r="G291" s="109"/>
      <c r="H291" s="109"/>
      <c r="I291" s="109"/>
      <c r="J291" s="109"/>
      <c r="K291" s="54"/>
      <c r="L291" s="71"/>
      <c r="M291" s="89"/>
    </row>
    <row r="292" spans="1:13" s="51" customFormat="1" ht="21" customHeight="1">
      <c r="A292" s="54"/>
      <c r="B292" s="16"/>
      <c r="C292" s="54"/>
      <c r="D292" s="88"/>
      <c r="E292" s="112"/>
      <c r="F292" s="100"/>
      <c r="G292" s="112"/>
      <c r="H292" s="112"/>
      <c r="I292" s="112"/>
      <c r="J292" s="112"/>
      <c r="K292" s="54"/>
      <c r="L292" s="71"/>
      <c r="M292" s="89"/>
    </row>
    <row r="293" spans="1:13" s="51" customFormat="1" ht="21" customHeight="1">
      <c r="A293" s="54"/>
      <c r="B293" s="88"/>
      <c r="C293" s="88"/>
      <c r="D293" s="88"/>
      <c r="E293" s="54"/>
      <c r="F293" s="100"/>
      <c r="G293" s="54"/>
      <c r="H293" s="54"/>
      <c r="I293" s="54"/>
      <c r="J293" s="54"/>
      <c r="K293" s="54"/>
      <c r="L293" s="71"/>
      <c r="M293" s="89"/>
    </row>
    <row r="294" spans="1:13" s="51" customFormat="1" ht="21" customHeight="1">
      <c r="A294" s="54"/>
      <c r="B294" s="16"/>
      <c r="C294" s="88"/>
      <c r="D294" s="88"/>
      <c r="E294" s="112"/>
      <c r="F294" s="100"/>
      <c r="G294" s="112"/>
      <c r="H294" s="112"/>
      <c r="I294" s="112"/>
      <c r="J294" s="112"/>
      <c r="K294" s="54"/>
      <c r="L294" s="71"/>
      <c r="M294" s="89"/>
    </row>
    <row r="295" spans="1:13" s="51" customFormat="1" ht="21" customHeight="1">
      <c r="A295" s="54"/>
      <c r="B295" s="16"/>
      <c r="C295" s="88"/>
      <c r="D295" s="88"/>
      <c r="E295" s="112"/>
      <c r="F295" s="100"/>
      <c r="G295" s="112"/>
      <c r="H295" s="112"/>
      <c r="I295" s="112"/>
      <c r="J295" s="112"/>
      <c r="K295" s="54"/>
      <c r="L295" s="71"/>
      <c r="M295" s="89"/>
    </row>
    <row r="296" spans="1:13" s="51" customFormat="1" ht="21" customHeight="1">
      <c r="A296" s="88"/>
      <c r="B296" s="16"/>
      <c r="C296" s="88"/>
      <c r="D296" s="88"/>
      <c r="E296" s="54"/>
      <c r="F296" s="100"/>
      <c r="G296" s="54"/>
      <c r="H296" s="54"/>
      <c r="I296" s="54"/>
      <c r="J296" s="54"/>
      <c r="K296" s="54"/>
      <c r="L296" s="71"/>
      <c r="M296" s="89"/>
    </row>
    <row r="297" spans="1:13" s="51" customFormat="1" ht="21" customHeight="1">
      <c r="A297" s="54"/>
      <c r="B297" s="16"/>
      <c r="C297" s="88"/>
      <c r="D297" s="88"/>
      <c r="E297" s="112"/>
      <c r="F297" s="100"/>
      <c r="G297" s="112"/>
      <c r="H297" s="112"/>
      <c r="I297" s="112"/>
      <c r="J297" s="112"/>
      <c r="K297" s="54"/>
      <c r="L297" s="71"/>
      <c r="M297" s="89"/>
    </row>
    <row r="298" spans="1:13" s="51" customFormat="1" ht="21" customHeight="1">
      <c r="A298" s="54"/>
      <c r="B298" s="16"/>
      <c r="C298" s="88"/>
      <c r="D298" s="88"/>
      <c r="E298" s="54"/>
      <c r="F298" s="100"/>
      <c r="G298" s="54"/>
      <c r="H298" s="54"/>
      <c r="I298" s="54"/>
      <c r="J298" s="54"/>
      <c r="K298" s="54"/>
      <c r="L298" s="71"/>
      <c r="M298" s="89"/>
    </row>
    <row r="299" spans="1:13" s="51" customFormat="1" ht="21" customHeight="1">
      <c r="A299" s="54"/>
      <c r="B299" s="16"/>
      <c r="C299" s="88"/>
      <c r="D299" s="88"/>
      <c r="E299" s="54"/>
      <c r="F299" s="100"/>
      <c r="G299" s="54"/>
      <c r="H299" s="54"/>
      <c r="I299" s="54"/>
      <c r="J299" s="54"/>
      <c r="K299" s="54"/>
      <c r="L299" s="71"/>
      <c r="M299" s="89"/>
    </row>
    <row r="300" spans="1:13" s="51" customFormat="1" ht="21" customHeight="1">
      <c r="A300" s="54"/>
      <c r="B300" s="16"/>
      <c r="C300" s="88"/>
      <c r="D300" s="88"/>
      <c r="E300" s="54"/>
      <c r="F300" s="100"/>
      <c r="G300" s="54"/>
      <c r="H300" s="54"/>
      <c r="I300" s="54"/>
      <c r="J300" s="54"/>
      <c r="K300" s="54"/>
      <c r="L300" s="71"/>
      <c r="M300" s="89"/>
    </row>
    <row r="301" spans="1:13" s="51" customFormat="1" ht="21" customHeight="1">
      <c r="A301" s="54"/>
      <c r="B301" s="16"/>
      <c r="C301" s="88"/>
      <c r="D301" s="88"/>
      <c r="E301" s="54"/>
      <c r="F301" s="16"/>
      <c r="G301" s="54"/>
      <c r="H301" s="54"/>
      <c r="I301" s="54"/>
      <c r="J301" s="54"/>
      <c r="K301" s="54"/>
      <c r="L301" s="71"/>
      <c r="M301" s="89"/>
    </row>
    <row r="302" spans="1:13" s="51" customFormat="1" ht="21" customHeight="1">
      <c r="A302" s="88"/>
      <c r="B302" s="99"/>
      <c r="C302" s="88"/>
      <c r="D302" s="88"/>
      <c r="E302" s="110"/>
      <c r="F302" s="110"/>
      <c r="G302" s="110"/>
      <c r="H302" s="110"/>
      <c r="I302" s="110"/>
      <c r="J302" s="110"/>
      <c r="K302" s="88"/>
      <c r="L302" s="71"/>
      <c r="M302" s="89"/>
    </row>
    <row r="303" spans="1:13" s="51" customFormat="1" ht="21" customHeight="1">
      <c r="A303" s="88"/>
      <c r="B303" s="16"/>
      <c r="C303" s="88"/>
      <c r="D303" s="88"/>
      <c r="E303" s="112"/>
      <c r="F303" s="100"/>
      <c r="G303" s="112"/>
      <c r="H303" s="112"/>
      <c r="I303" s="112"/>
      <c r="J303" s="112"/>
      <c r="K303" s="54"/>
      <c r="L303" s="71"/>
      <c r="M303" s="89"/>
    </row>
    <row r="304" spans="1:13" s="51" customFormat="1" ht="21" customHeight="1">
      <c r="A304" s="54"/>
      <c r="B304" s="16"/>
      <c r="C304" s="54"/>
      <c r="D304" s="88"/>
      <c r="E304" s="109"/>
      <c r="F304" s="100"/>
      <c r="G304" s="109"/>
      <c r="H304" s="109"/>
      <c r="I304" s="109"/>
      <c r="J304" s="109"/>
      <c r="K304" s="54"/>
      <c r="L304" s="71"/>
      <c r="M304" s="89"/>
    </row>
    <row r="305" spans="1:15" s="51" customFormat="1" ht="21" customHeight="1">
      <c r="A305" s="54"/>
      <c r="B305" s="16"/>
      <c r="C305" s="54"/>
      <c r="D305" s="88"/>
      <c r="E305" s="54"/>
      <c r="F305" s="100"/>
      <c r="G305" s="54"/>
      <c r="H305" s="54"/>
      <c r="I305" s="54"/>
      <c r="J305" s="54"/>
      <c r="K305" s="54"/>
      <c r="L305" s="71"/>
      <c r="M305" s="89"/>
    </row>
    <row r="306" spans="1:15" s="51" customFormat="1" ht="21" customHeight="1">
      <c r="A306" s="54"/>
      <c r="B306" s="16"/>
      <c r="C306" s="54"/>
      <c r="D306" s="88"/>
      <c r="E306" s="54"/>
      <c r="F306" s="100"/>
      <c r="G306" s="54"/>
      <c r="H306" s="54"/>
      <c r="I306" s="54"/>
      <c r="J306" s="54"/>
      <c r="K306" s="54"/>
      <c r="L306" s="71"/>
      <c r="M306" s="89"/>
    </row>
    <row r="307" spans="1:15" s="51" customFormat="1" ht="21" customHeight="1">
      <c r="A307" s="54"/>
      <c r="B307" s="16"/>
      <c r="C307" s="54"/>
      <c r="D307" s="88"/>
      <c r="E307" s="109"/>
      <c r="F307" s="100"/>
      <c r="G307" s="109"/>
      <c r="H307" s="109"/>
      <c r="I307" s="109"/>
      <c r="J307" s="109"/>
      <c r="K307" s="54"/>
      <c r="L307" s="71"/>
      <c r="M307" s="89"/>
    </row>
    <row r="308" spans="1:15" s="51" customFormat="1" ht="21" customHeight="1">
      <c r="A308" s="54"/>
      <c r="B308" s="16"/>
      <c r="C308" s="88"/>
      <c r="D308" s="88"/>
      <c r="E308" s="54"/>
      <c r="F308" s="100"/>
      <c r="G308" s="54"/>
      <c r="H308" s="54"/>
      <c r="I308" s="54"/>
      <c r="J308" s="54"/>
      <c r="K308" s="54"/>
      <c r="L308" s="71"/>
      <c r="M308" s="89"/>
    </row>
    <row r="309" spans="1:15" s="51" customFormat="1" ht="21" customHeight="1">
      <c r="A309" s="54"/>
      <c r="B309" s="16"/>
      <c r="C309" s="54"/>
      <c r="D309" s="88"/>
      <c r="E309" s="54"/>
      <c r="F309" s="100"/>
      <c r="G309" s="54"/>
      <c r="H309" s="54"/>
      <c r="I309" s="54"/>
      <c r="J309" s="54"/>
      <c r="K309" s="54"/>
      <c r="L309" s="71"/>
      <c r="M309" s="89"/>
    </row>
    <row r="310" spans="1:15" s="51" customFormat="1" ht="21" customHeight="1">
      <c r="A310" s="54"/>
      <c r="B310" s="16"/>
      <c r="C310" s="54"/>
      <c r="D310" s="88"/>
      <c r="E310" s="54"/>
      <c r="F310" s="100"/>
      <c r="G310" s="54"/>
      <c r="H310" s="54"/>
      <c r="I310" s="54"/>
      <c r="J310" s="54"/>
      <c r="K310" s="54"/>
      <c r="L310" s="71"/>
      <c r="M310" s="89"/>
    </row>
    <row r="311" spans="1:15" s="51" customFormat="1" ht="21" customHeight="1">
      <c r="A311" s="54"/>
      <c r="B311" s="16"/>
      <c r="C311" s="54"/>
      <c r="D311" s="88"/>
      <c r="E311" s="54"/>
      <c r="F311" s="100"/>
      <c r="G311" s="54"/>
      <c r="H311" s="54"/>
      <c r="I311" s="54"/>
      <c r="J311" s="54"/>
      <c r="K311" s="54"/>
      <c r="L311" s="71"/>
      <c r="M311" s="89"/>
    </row>
    <row r="312" spans="1:15" s="51" customFormat="1" ht="21" customHeight="1">
      <c r="A312" s="54"/>
      <c r="B312" s="16"/>
      <c r="C312" s="88"/>
      <c r="D312" s="88"/>
      <c r="E312" s="54"/>
      <c r="F312" s="100"/>
      <c r="G312" s="54"/>
      <c r="H312" s="54"/>
      <c r="I312" s="54"/>
      <c r="J312" s="54"/>
      <c r="K312" s="54"/>
      <c r="L312" s="71"/>
      <c r="M312" s="89"/>
    </row>
    <row r="313" spans="1:15" s="51" customFormat="1" ht="21" customHeight="1">
      <c r="A313" s="54"/>
      <c r="B313" s="16"/>
      <c r="C313" s="54"/>
      <c r="D313" s="88"/>
      <c r="E313" s="54"/>
      <c r="F313" s="100"/>
      <c r="G313" s="54"/>
      <c r="H313" s="54"/>
      <c r="I313" s="54"/>
      <c r="J313" s="54"/>
      <c r="K313" s="54"/>
      <c r="L313" s="71"/>
      <c r="M313" s="89"/>
    </row>
    <row r="314" spans="1:15" s="51" customFormat="1" ht="21" customHeight="1">
      <c r="A314" s="54"/>
      <c r="B314" s="99"/>
      <c r="C314" s="88"/>
      <c r="D314" s="88"/>
      <c r="E314" s="110"/>
      <c r="F314" s="110"/>
      <c r="G314" s="110"/>
      <c r="H314" s="110"/>
      <c r="I314" s="110"/>
      <c r="J314" s="110"/>
      <c r="K314" s="88"/>
      <c r="L314" s="71"/>
      <c r="M314" s="89"/>
    </row>
    <row r="315" spans="1:15" s="51" customFormat="1" ht="21" customHeight="1">
      <c r="A315" s="54"/>
      <c r="B315" s="88"/>
      <c r="C315" s="88"/>
      <c r="D315" s="88"/>
      <c r="E315" s="110"/>
      <c r="F315" s="110"/>
      <c r="G315" s="110"/>
      <c r="H315" s="110"/>
      <c r="I315" s="110"/>
      <c r="J315" s="110"/>
      <c r="K315" s="88"/>
      <c r="L315" s="71"/>
      <c r="M315" s="89"/>
    </row>
    <row r="316" spans="1:15" s="51" customFormat="1" ht="21" customHeight="1">
      <c r="A316" s="54"/>
      <c r="B316" s="16"/>
      <c r="C316" s="54"/>
      <c r="D316" s="88"/>
      <c r="E316" s="54"/>
      <c r="F316" s="100"/>
      <c r="G316" s="54"/>
      <c r="H316" s="54"/>
      <c r="I316" s="54"/>
      <c r="J316" s="54"/>
      <c r="K316" s="54"/>
      <c r="L316" s="71"/>
      <c r="M316" s="89"/>
    </row>
    <row r="317" spans="1:15" s="51" customFormat="1" ht="21" customHeight="1">
      <c r="A317" s="54"/>
      <c r="B317" s="16"/>
      <c r="C317" s="54"/>
      <c r="D317" s="88"/>
      <c r="E317" s="54"/>
      <c r="F317" s="100"/>
      <c r="G317" s="54"/>
      <c r="H317" s="54"/>
      <c r="I317" s="54"/>
      <c r="J317" s="54"/>
      <c r="K317" s="54"/>
      <c r="L317" s="71"/>
      <c r="M317" s="89"/>
    </row>
    <row r="318" spans="1:15" s="51" customFormat="1" ht="21" customHeight="1">
      <c r="A318" s="54"/>
      <c r="B318" s="99"/>
      <c r="C318" s="54"/>
      <c r="D318" s="88"/>
      <c r="E318" s="109"/>
      <c r="F318" s="109"/>
      <c r="G318" s="109"/>
      <c r="H318" s="109"/>
      <c r="I318" s="109"/>
      <c r="J318" s="109"/>
      <c r="K318" s="54"/>
      <c r="L318" s="71"/>
      <c r="M318" s="89"/>
    </row>
    <row r="319" spans="1:15" s="51" customFormat="1" ht="21" customHeight="1">
      <c r="A319" s="54"/>
      <c r="B319" s="16"/>
      <c r="C319" s="54"/>
      <c r="D319" s="88"/>
      <c r="E319" s="54"/>
      <c r="F319" s="100"/>
      <c r="G319" s="54"/>
      <c r="H319" s="54"/>
      <c r="I319" s="54"/>
      <c r="J319" s="54"/>
      <c r="K319" s="54"/>
      <c r="L319" s="71"/>
      <c r="M319" s="89"/>
      <c r="O319" s="29"/>
    </row>
    <row r="320" spans="1:15" s="51" customFormat="1" ht="21" customHeight="1">
      <c r="A320" s="88"/>
      <c r="B320" s="16"/>
      <c r="C320" s="54"/>
      <c r="D320" s="88"/>
      <c r="E320" s="54"/>
      <c r="F320" s="100"/>
      <c r="G320" s="54"/>
      <c r="H320" s="54"/>
      <c r="I320" s="54"/>
      <c r="J320" s="54"/>
      <c r="K320" s="54"/>
      <c r="L320" s="71"/>
      <c r="M320" s="89"/>
      <c r="O320" s="29"/>
    </row>
    <row r="321" spans="1:15" s="51" customFormat="1" ht="21" customHeight="1">
      <c r="A321" s="54"/>
      <c r="B321" s="16"/>
      <c r="C321" s="54"/>
      <c r="D321" s="88"/>
      <c r="E321" s="54"/>
      <c r="F321" s="100"/>
      <c r="G321" s="54"/>
      <c r="H321" s="54"/>
      <c r="I321" s="54"/>
      <c r="J321" s="54"/>
      <c r="K321" s="54"/>
      <c r="L321" s="71"/>
      <c r="M321" s="89"/>
      <c r="O321" s="29"/>
    </row>
    <row r="322" spans="1:15" s="51" customFormat="1" ht="21" customHeight="1">
      <c r="A322" s="54"/>
      <c r="B322" s="99"/>
      <c r="C322" s="88"/>
      <c r="D322" s="88"/>
      <c r="E322" s="110"/>
      <c r="F322" s="110"/>
      <c r="G322" s="110"/>
      <c r="H322" s="110"/>
      <c r="I322" s="110"/>
      <c r="J322" s="110"/>
      <c r="K322" s="88"/>
      <c r="L322" s="71"/>
      <c r="M322" s="89"/>
      <c r="O322" s="29"/>
    </row>
    <row r="323" spans="1:15" s="51" customFormat="1" ht="21" customHeight="1">
      <c r="A323" s="54"/>
      <c r="B323" s="88"/>
      <c r="C323" s="88"/>
      <c r="D323" s="88"/>
      <c r="E323" s="110"/>
      <c r="F323" s="110"/>
      <c r="G323" s="110"/>
      <c r="H323" s="110"/>
      <c r="I323" s="110"/>
      <c r="J323" s="110"/>
      <c r="K323" s="88"/>
      <c r="L323" s="71"/>
      <c r="M323" s="89"/>
      <c r="O323" s="29"/>
    </row>
    <row r="324" spans="1:15" s="51" customFormat="1" ht="21" customHeight="1">
      <c r="A324" s="54"/>
      <c r="B324" s="88"/>
      <c r="C324" s="88"/>
      <c r="D324" s="88"/>
      <c r="E324" s="110"/>
      <c r="F324" s="110"/>
      <c r="G324" s="110"/>
      <c r="H324" s="110"/>
      <c r="I324" s="110"/>
      <c r="J324" s="110"/>
      <c r="K324" s="88"/>
      <c r="L324" s="71"/>
      <c r="M324" s="89"/>
    </row>
    <row r="325" spans="1:15" s="51" customFormat="1" ht="21" customHeight="1">
      <c r="A325" s="54"/>
      <c r="B325" s="16"/>
      <c r="C325" s="88"/>
      <c r="D325" s="88"/>
      <c r="E325" s="110"/>
      <c r="F325" s="100"/>
      <c r="G325" s="110"/>
      <c r="H325" s="110"/>
      <c r="I325" s="110"/>
      <c r="J325" s="110"/>
      <c r="K325" s="54"/>
      <c r="L325" s="71"/>
      <c r="M325" s="89"/>
      <c r="O325" s="29"/>
    </row>
    <row r="326" spans="1:15" s="51" customFormat="1" ht="17">
      <c r="A326" s="54"/>
      <c r="B326" s="88"/>
      <c r="C326" s="88"/>
      <c r="D326" s="88"/>
      <c r="E326" s="110"/>
      <c r="F326" s="110"/>
      <c r="G326" s="110"/>
      <c r="H326" s="110"/>
      <c r="I326" s="110"/>
      <c r="J326" s="110"/>
      <c r="K326" s="88"/>
      <c r="L326" s="71"/>
      <c r="M326" s="89"/>
      <c r="O326" s="29"/>
    </row>
    <row r="327" spans="1:15" s="51" customFormat="1" ht="17">
      <c r="A327" s="54"/>
      <c r="B327" s="99"/>
      <c r="C327" s="54"/>
      <c r="D327" s="88"/>
      <c r="E327" s="109"/>
      <c r="F327" s="109"/>
      <c r="G327" s="109"/>
      <c r="H327" s="109"/>
      <c r="I327" s="109"/>
      <c r="J327" s="109"/>
      <c r="K327" s="54"/>
      <c r="L327" s="71"/>
      <c r="M327" s="89"/>
      <c r="O327" s="29"/>
    </row>
    <row r="328" spans="1:15" s="51" customFormat="1" ht="17">
      <c r="A328" s="54"/>
      <c r="B328" s="99"/>
      <c r="C328" s="54"/>
      <c r="D328" s="88"/>
      <c r="E328" s="109"/>
      <c r="F328" s="109"/>
      <c r="G328" s="109"/>
      <c r="H328" s="109"/>
      <c r="I328" s="109"/>
      <c r="J328" s="109"/>
      <c r="K328" s="54"/>
      <c r="L328" s="71"/>
      <c r="M328" s="89"/>
      <c r="O328" s="29"/>
    </row>
    <row r="329" spans="1:15" s="51" customFormat="1" ht="17">
      <c r="A329" s="54"/>
      <c r="B329" s="99"/>
      <c r="C329" s="54"/>
      <c r="D329" s="88"/>
      <c r="E329" s="109"/>
      <c r="F329" s="109"/>
      <c r="G329" s="109"/>
      <c r="H329" s="109"/>
      <c r="I329" s="109"/>
      <c r="J329" s="109"/>
      <c r="K329" s="54"/>
      <c r="L329" s="71"/>
      <c r="M329" s="89"/>
      <c r="O329" s="29"/>
    </row>
    <row r="330" spans="1:15" s="51" customFormat="1" ht="17">
      <c r="A330" s="54"/>
      <c r="B330" s="99"/>
      <c r="C330" s="54"/>
      <c r="D330" s="88"/>
      <c r="E330" s="109"/>
      <c r="F330" s="109"/>
      <c r="G330" s="109"/>
      <c r="H330" s="109"/>
      <c r="I330" s="109"/>
      <c r="J330" s="109"/>
      <c r="K330" s="54"/>
      <c r="L330" s="71"/>
      <c r="M330" s="89"/>
    </row>
    <row r="331" spans="1:15" s="51" customFormat="1" ht="17">
      <c r="A331" s="54"/>
      <c r="B331" s="16"/>
      <c r="C331" s="54"/>
      <c r="D331" s="88"/>
      <c r="E331" s="54"/>
      <c r="F331" s="100"/>
      <c r="G331" s="54"/>
      <c r="H331" s="54"/>
      <c r="I331" s="54"/>
      <c r="J331" s="54"/>
      <c r="K331" s="54"/>
      <c r="L331" s="71"/>
      <c r="M331" s="89"/>
      <c r="O331" s="29"/>
    </row>
    <row r="332" spans="1:15" s="51" customFormat="1" ht="17">
      <c r="A332" s="54"/>
      <c r="B332" s="16"/>
      <c r="C332" s="54"/>
      <c r="D332" s="88"/>
      <c r="E332" s="54"/>
      <c r="F332" s="100"/>
      <c r="G332" s="54"/>
      <c r="H332" s="54"/>
      <c r="I332" s="54"/>
      <c r="J332" s="54"/>
      <c r="K332" s="54"/>
      <c r="L332" s="71"/>
      <c r="M332" s="89"/>
      <c r="O332" s="29"/>
    </row>
    <row r="333" spans="1:15" s="51" customFormat="1" ht="17">
      <c r="A333" s="54"/>
      <c r="B333" s="100"/>
      <c r="C333" s="100"/>
      <c r="D333" s="88"/>
      <c r="E333" s="109"/>
      <c r="F333" s="109"/>
      <c r="G333" s="109"/>
      <c r="H333" s="109"/>
      <c r="I333" s="109"/>
      <c r="J333" s="109"/>
      <c r="K333" s="54"/>
      <c r="L333" s="71"/>
      <c r="M333" s="89"/>
      <c r="O333" s="29"/>
    </row>
    <row r="334" spans="1:15" s="51" customFormat="1" ht="17">
      <c r="A334" s="54"/>
      <c r="B334" s="88"/>
      <c r="C334" s="88"/>
      <c r="D334" s="88"/>
      <c r="E334" s="109"/>
      <c r="F334" s="109"/>
      <c r="G334" s="109"/>
      <c r="H334" s="109"/>
      <c r="I334" s="109"/>
      <c r="J334" s="109"/>
      <c r="K334" s="54"/>
      <c r="L334" s="71"/>
      <c r="M334" s="89"/>
      <c r="O334" s="29"/>
    </row>
    <row r="335" spans="1:15" s="51" customFormat="1" ht="17">
      <c r="A335" s="54"/>
      <c r="B335" s="88"/>
      <c r="C335" s="88"/>
      <c r="D335" s="88"/>
      <c r="E335" s="109"/>
      <c r="F335" s="109"/>
      <c r="G335" s="109"/>
      <c r="H335" s="109"/>
      <c r="I335" s="109"/>
      <c r="J335" s="109"/>
      <c r="K335" s="54"/>
      <c r="L335" s="71"/>
      <c r="M335" s="89"/>
      <c r="O335" s="29"/>
    </row>
    <row r="336" spans="1:15" s="51" customFormat="1" ht="17">
      <c r="A336" s="54"/>
      <c r="B336" s="88"/>
      <c r="C336" s="88"/>
      <c r="D336" s="88"/>
      <c r="E336" s="109"/>
      <c r="F336" s="109"/>
      <c r="G336" s="109"/>
      <c r="H336" s="109"/>
      <c r="I336" s="109"/>
      <c r="J336" s="109"/>
      <c r="K336" s="54"/>
      <c r="L336" s="71"/>
      <c r="M336" s="89"/>
      <c r="O336" s="29"/>
    </row>
    <row r="337" spans="1:15" s="51" customFormat="1" ht="17">
      <c r="A337" s="54"/>
      <c r="B337" s="16"/>
      <c r="C337" s="54"/>
      <c r="D337" s="88"/>
      <c r="E337" s="54"/>
      <c r="F337" s="100"/>
      <c r="G337" s="54"/>
      <c r="H337" s="54"/>
      <c r="I337" s="54"/>
      <c r="J337" s="54"/>
      <c r="K337" s="54"/>
      <c r="L337" s="71"/>
      <c r="M337" s="89"/>
      <c r="O337" s="29"/>
    </row>
    <row r="338" spans="1:15" s="51" customFormat="1" ht="17">
      <c r="A338" s="54"/>
      <c r="B338" s="88"/>
      <c r="C338" s="88"/>
      <c r="D338" s="88"/>
      <c r="E338" s="110"/>
      <c r="F338" s="109"/>
      <c r="G338" s="110"/>
      <c r="H338" s="110"/>
      <c r="I338" s="110"/>
      <c r="J338" s="110"/>
      <c r="K338" s="54"/>
      <c r="L338" s="71"/>
      <c r="M338" s="89"/>
      <c r="O338" s="29"/>
    </row>
    <row r="339" spans="1:15" s="51" customFormat="1" ht="17">
      <c r="A339" s="54"/>
      <c r="B339" s="88"/>
      <c r="C339" s="88"/>
      <c r="D339" s="88"/>
      <c r="E339" s="110"/>
      <c r="F339" s="109"/>
      <c r="G339" s="110"/>
      <c r="H339" s="110"/>
      <c r="I339" s="110"/>
      <c r="J339" s="110"/>
      <c r="K339" s="54"/>
      <c r="L339" s="71"/>
      <c r="M339" s="89"/>
      <c r="O339" s="29"/>
    </row>
    <row r="340" spans="1:15" s="51" customFormat="1" ht="17">
      <c r="A340" s="54"/>
      <c r="B340" s="99"/>
      <c r="C340" s="54"/>
      <c r="D340" s="88"/>
      <c r="E340" s="109"/>
      <c r="F340" s="109"/>
      <c r="G340" s="109"/>
      <c r="H340" s="109"/>
      <c r="I340" s="109"/>
      <c r="J340" s="109"/>
      <c r="K340" s="54"/>
      <c r="L340" s="71"/>
      <c r="M340" s="89"/>
      <c r="O340" s="29"/>
    </row>
    <row r="341" spans="1:15" s="51" customFormat="1" ht="17">
      <c r="A341" s="54"/>
      <c r="B341" s="88"/>
      <c r="C341" s="88"/>
      <c r="D341" s="88"/>
      <c r="E341" s="110"/>
      <c r="F341" s="109"/>
      <c r="G341" s="110"/>
      <c r="H341" s="110"/>
      <c r="I341" s="110"/>
      <c r="J341" s="110"/>
      <c r="K341" s="54"/>
      <c r="L341" s="71"/>
      <c r="M341" s="89"/>
      <c r="O341" s="29"/>
    </row>
    <row r="342" spans="1:15" s="51" customFormat="1" ht="17">
      <c r="A342" s="54"/>
      <c r="B342" s="88"/>
      <c r="C342" s="88"/>
      <c r="D342" s="88"/>
      <c r="E342" s="110"/>
      <c r="F342" s="109"/>
      <c r="G342" s="110"/>
      <c r="H342" s="110"/>
      <c r="I342" s="110"/>
      <c r="J342" s="110"/>
      <c r="K342" s="54"/>
      <c r="L342" s="71"/>
      <c r="M342" s="89"/>
      <c r="O342" s="29"/>
    </row>
    <row r="343" spans="1:15" s="51" customFormat="1" ht="17">
      <c r="A343" s="54"/>
      <c r="B343" s="88"/>
      <c r="C343" s="88"/>
      <c r="D343" s="88"/>
      <c r="E343" s="110"/>
      <c r="F343" s="109"/>
      <c r="G343" s="110"/>
      <c r="H343" s="110"/>
      <c r="I343" s="110"/>
      <c r="J343" s="110"/>
      <c r="K343" s="54"/>
      <c r="L343" s="71"/>
      <c r="M343" s="89"/>
      <c r="O343" s="29"/>
    </row>
    <row r="344" spans="1:15" s="51" customFormat="1" ht="17">
      <c r="A344" s="54"/>
      <c r="B344" s="88"/>
      <c r="C344" s="88"/>
      <c r="D344" s="88"/>
      <c r="E344" s="110"/>
      <c r="F344" s="109"/>
      <c r="G344" s="110"/>
      <c r="H344" s="110"/>
      <c r="I344" s="110"/>
      <c r="J344" s="110"/>
      <c r="K344" s="54"/>
      <c r="L344" s="71"/>
      <c r="M344" s="89"/>
      <c r="O344" s="29"/>
    </row>
    <row r="345" spans="1:15" s="51" customFormat="1" ht="17">
      <c r="A345" s="54"/>
      <c r="B345" s="99"/>
      <c r="C345" s="54"/>
      <c r="D345" s="88"/>
      <c r="E345" s="109"/>
      <c r="F345" s="109"/>
      <c r="G345" s="109"/>
      <c r="H345" s="109"/>
      <c r="I345" s="109"/>
      <c r="J345" s="109"/>
      <c r="K345" s="54"/>
      <c r="L345" s="71"/>
      <c r="M345" s="89"/>
      <c r="O345" s="29"/>
    </row>
    <row r="346" spans="1:15" s="51" customFormat="1" ht="17">
      <c r="A346" s="54"/>
      <c r="B346" s="16"/>
      <c r="C346" s="54"/>
      <c r="D346" s="88"/>
      <c r="E346" s="110"/>
      <c r="F346" s="100"/>
      <c r="G346" s="110"/>
      <c r="H346" s="110"/>
      <c r="I346" s="110"/>
      <c r="J346" s="110"/>
      <c r="K346" s="54"/>
      <c r="L346" s="71"/>
      <c r="M346" s="89"/>
      <c r="O346" s="29"/>
    </row>
    <row r="347" spans="1:15" s="51" customFormat="1" ht="17">
      <c r="A347" s="54"/>
      <c r="B347" s="16"/>
      <c r="C347" s="88"/>
      <c r="D347" s="88"/>
      <c r="E347" s="71"/>
      <c r="F347" s="100"/>
      <c r="G347" s="71"/>
      <c r="H347" s="71"/>
      <c r="I347" s="71"/>
      <c r="J347" s="71"/>
      <c r="K347" s="54"/>
      <c r="L347" s="71"/>
      <c r="M347" s="89"/>
      <c r="O347" s="29"/>
    </row>
    <row r="348" spans="1:15" s="51" customFormat="1" ht="17">
      <c r="A348" s="54"/>
      <c r="B348" s="88"/>
      <c r="C348" s="88"/>
      <c r="D348" s="88"/>
      <c r="E348" s="110"/>
      <c r="F348" s="109"/>
      <c r="G348" s="110"/>
      <c r="H348" s="110"/>
      <c r="I348" s="110"/>
      <c r="J348" s="110"/>
      <c r="K348" s="54"/>
      <c r="L348" s="71"/>
      <c r="M348" s="89"/>
      <c r="O348" s="29"/>
    </row>
    <row r="349" spans="1:15" s="51" customFormat="1" ht="17">
      <c r="A349" s="54"/>
      <c r="B349" s="88"/>
      <c r="C349" s="88"/>
      <c r="D349" s="88"/>
      <c r="E349" s="110"/>
      <c r="F349" s="109"/>
      <c r="G349" s="110"/>
      <c r="H349" s="110"/>
      <c r="I349" s="110"/>
      <c r="J349" s="110"/>
      <c r="K349" s="54"/>
      <c r="L349" s="71"/>
      <c r="M349" s="89"/>
      <c r="O349" s="29"/>
    </row>
    <row r="350" spans="1:15" s="51" customFormat="1" ht="17">
      <c r="A350" s="54"/>
      <c r="B350" s="16"/>
      <c r="C350" s="54"/>
      <c r="D350" s="88"/>
      <c r="E350" s="54"/>
      <c r="F350" s="100"/>
      <c r="G350" s="54"/>
      <c r="H350" s="54"/>
      <c r="I350" s="54"/>
      <c r="J350" s="54"/>
      <c r="K350" s="54"/>
      <c r="L350" s="71"/>
      <c r="M350" s="89"/>
      <c r="O350" s="29"/>
    </row>
    <row r="351" spans="1:15" s="51" customFormat="1" ht="17">
      <c r="A351" s="54"/>
      <c r="B351" s="88"/>
      <c r="C351" s="88"/>
      <c r="D351" s="88"/>
      <c r="E351" s="110"/>
      <c r="F351" s="109"/>
      <c r="G351" s="110"/>
      <c r="H351" s="110"/>
      <c r="I351" s="110"/>
      <c r="J351" s="110"/>
      <c r="K351" s="54"/>
      <c r="L351" s="71"/>
      <c r="M351" s="89"/>
    </row>
    <row r="352" spans="1:15" s="51" customFormat="1" ht="17">
      <c r="A352" s="54"/>
      <c r="B352" s="16"/>
      <c r="C352" s="54"/>
      <c r="D352" s="88"/>
      <c r="E352" s="54"/>
      <c r="F352" s="100"/>
      <c r="G352" s="54"/>
      <c r="H352" s="54"/>
      <c r="I352" s="54"/>
      <c r="J352" s="54"/>
      <c r="K352" s="54"/>
      <c r="L352" s="71"/>
      <c r="M352" s="89"/>
      <c r="O352" s="29"/>
    </row>
    <row r="353" spans="1:15" s="51" customFormat="1" ht="17">
      <c r="A353" s="54"/>
      <c r="B353" s="88"/>
      <c r="C353" s="88"/>
      <c r="D353" s="88"/>
      <c r="E353" s="109"/>
      <c r="F353" s="109"/>
      <c r="G353" s="109"/>
      <c r="H353" s="109"/>
      <c r="I353" s="109"/>
      <c r="J353" s="109"/>
      <c r="K353" s="54"/>
      <c r="L353" s="71"/>
      <c r="M353" s="89"/>
      <c r="O353" s="29"/>
    </row>
    <row r="354" spans="1:15" s="51" customFormat="1" ht="17">
      <c r="A354" s="54"/>
      <c r="B354" s="88"/>
      <c r="C354" s="88"/>
      <c r="D354" s="88"/>
      <c r="E354" s="109"/>
      <c r="F354" s="109"/>
      <c r="G354" s="109"/>
      <c r="H354" s="109"/>
      <c r="I354" s="109"/>
      <c r="J354" s="109"/>
      <c r="K354" s="54"/>
      <c r="L354" s="71"/>
      <c r="M354" s="89"/>
      <c r="O354" s="29"/>
    </row>
    <row r="355" spans="1:15" s="51" customFormat="1" ht="17">
      <c r="A355" s="54"/>
      <c r="B355" s="88"/>
      <c r="C355" s="88"/>
      <c r="D355" s="88"/>
      <c r="E355" s="109"/>
      <c r="F355" s="109"/>
      <c r="G355" s="109"/>
      <c r="H355" s="109"/>
      <c r="I355" s="109"/>
      <c r="J355" s="109"/>
      <c r="K355" s="54"/>
      <c r="L355" s="71"/>
      <c r="M355" s="89"/>
      <c r="O355" s="29"/>
    </row>
    <row r="356" spans="1:15" s="51" customFormat="1" ht="17">
      <c r="A356" s="54"/>
      <c r="B356" s="88"/>
      <c r="C356" s="88"/>
      <c r="D356" s="88"/>
      <c r="E356" s="109"/>
      <c r="F356" s="109"/>
      <c r="G356" s="109"/>
      <c r="H356" s="109"/>
      <c r="I356" s="109"/>
      <c r="J356" s="109"/>
      <c r="K356" s="54"/>
      <c r="L356" s="71"/>
      <c r="M356" s="89"/>
      <c r="O356" s="29"/>
    </row>
    <row r="357" spans="1:15" ht="17">
      <c r="B357" s="88"/>
      <c r="C357" s="88"/>
      <c r="D357" s="88"/>
      <c r="E357" s="109"/>
      <c r="F357" s="109"/>
      <c r="G357" s="109"/>
      <c r="H357" s="109"/>
      <c r="I357" s="109"/>
      <c r="J357" s="109"/>
      <c r="K357" s="54"/>
      <c r="L357" s="71"/>
      <c r="M357" s="89"/>
    </row>
    <row r="358" spans="1:15" ht="17">
      <c r="B358" s="99"/>
      <c r="C358" s="88"/>
      <c r="D358" s="88"/>
      <c r="E358" s="110"/>
      <c r="F358" s="110"/>
      <c r="G358" s="110"/>
      <c r="H358" s="110"/>
      <c r="I358" s="110"/>
      <c r="J358" s="110"/>
      <c r="K358" s="88"/>
      <c r="L358" s="71"/>
      <c r="M358" s="89"/>
    </row>
    <row r="359" spans="1:15" ht="17">
      <c r="B359" s="88"/>
      <c r="C359" s="88"/>
      <c r="D359" s="88"/>
      <c r="E359" s="109"/>
      <c r="F359" s="109"/>
      <c r="G359" s="109"/>
      <c r="H359" s="109"/>
      <c r="I359" s="109"/>
      <c r="J359" s="109"/>
      <c r="K359" s="54"/>
      <c r="L359" s="71"/>
      <c r="M359" s="89"/>
    </row>
    <row r="360" spans="1:15" ht="17">
      <c r="B360" s="88"/>
      <c r="C360" s="88"/>
      <c r="D360" s="88"/>
      <c r="E360" s="109"/>
      <c r="F360" s="109"/>
      <c r="G360" s="109"/>
      <c r="H360" s="109"/>
      <c r="I360" s="109"/>
      <c r="J360" s="109"/>
      <c r="K360" s="54"/>
      <c r="L360" s="71"/>
      <c r="M360" s="89"/>
    </row>
    <row r="361" spans="1:15" ht="17">
      <c r="B361" s="113"/>
      <c r="C361" s="54"/>
      <c r="D361" s="88"/>
      <c r="E361" s="109"/>
      <c r="F361" s="109"/>
      <c r="G361" s="109"/>
      <c r="H361" s="109"/>
      <c r="I361" s="109"/>
      <c r="J361" s="109"/>
      <c r="K361" s="54"/>
      <c r="L361" s="71"/>
      <c r="M361" s="89"/>
    </row>
    <row r="362" spans="1:15" ht="17">
      <c r="B362" s="88"/>
      <c r="C362" s="88"/>
      <c r="D362" s="88"/>
      <c r="E362" s="109"/>
      <c r="F362" s="109"/>
      <c r="G362" s="109"/>
      <c r="H362" s="109"/>
      <c r="I362" s="109"/>
      <c r="J362" s="109"/>
      <c r="K362" s="54"/>
      <c r="L362" s="71"/>
      <c r="M362" s="89"/>
    </row>
    <row r="363" spans="1:15" ht="17">
      <c r="B363" s="88"/>
      <c r="C363" s="88"/>
      <c r="D363" s="88"/>
      <c r="E363" s="54"/>
      <c r="F363" s="109"/>
      <c r="G363" s="54"/>
      <c r="H363" s="54"/>
      <c r="I363" s="54"/>
      <c r="J363" s="54"/>
      <c r="K363" s="54"/>
      <c r="L363" s="71"/>
      <c r="M363" s="89"/>
    </row>
    <row r="364" spans="1:15" ht="17">
      <c r="B364" s="88"/>
      <c r="C364" s="88"/>
      <c r="D364" s="88"/>
      <c r="E364" s="54"/>
      <c r="F364" s="109"/>
      <c r="G364" s="54"/>
      <c r="H364" s="54"/>
      <c r="I364" s="54"/>
      <c r="J364" s="54"/>
      <c r="K364" s="54"/>
      <c r="L364" s="71"/>
      <c r="M364" s="89"/>
    </row>
    <row r="365" spans="1:15" ht="17">
      <c r="B365" s="88"/>
      <c r="C365" s="88"/>
      <c r="D365" s="88"/>
      <c r="E365" s="109"/>
      <c r="F365" s="109"/>
      <c r="G365" s="109"/>
      <c r="H365" s="109"/>
      <c r="I365" s="109"/>
      <c r="J365" s="109"/>
      <c r="K365" s="54"/>
      <c r="L365" s="71"/>
      <c r="M365" s="89"/>
    </row>
    <row r="366" spans="1:15" ht="17">
      <c r="B366" s="88"/>
      <c r="C366" s="88"/>
      <c r="D366" s="88"/>
      <c r="E366" s="109"/>
      <c r="F366" s="109"/>
      <c r="G366" s="109"/>
      <c r="H366" s="109"/>
      <c r="I366" s="109"/>
      <c r="J366" s="109"/>
      <c r="K366" s="54"/>
      <c r="L366" s="71"/>
      <c r="M366" s="89"/>
    </row>
  </sheetData>
  <autoFilter ref="A4:AH4"/>
  <conditionalFormatting sqref="G5:I9 G118:I123 G102:I112 G61:I61 G127:I143 G153:I153 G184:I185 G235:I237 G227:I227 G145:I145 G199:I199 G98:I100 G189:I197 G187:I187 G95:I96 G11:I59 J5:J71 G72:J72 J73 G74:J82 G202:I208 G210:I222 G229:I230 J83:J237 G238:J245">
    <cfRule type="cellIs" dxfId="214" priority="146" stopIfTrue="1" operator="equal">
      <formula>50</formula>
    </cfRule>
  </conditionalFormatting>
  <conditionalFormatting sqref="E118:F123 E102:F112 E61:F61 E127:F143 E153:F153 E184:F185 E227:F227 E145:F145 E199:F199 E98:F100 E189:F197 E187:F187 E95:F96 E11:F59 E72:F72 E74:F82 E202:F208 E210:F222 E229:F230 E2:F9 E235:F65536">
    <cfRule type="cellIs" dxfId="213" priority="145" stopIfTrue="1" operator="equal">
      <formula>50</formula>
    </cfRule>
  </conditionalFormatting>
  <conditionalFormatting sqref="G113:I113">
    <cfRule type="cellIs" dxfId="212" priority="144" stopIfTrue="1" operator="equal">
      <formula>50</formula>
    </cfRule>
  </conditionalFormatting>
  <conditionalFormatting sqref="E113:F113">
    <cfRule type="cellIs" dxfId="211" priority="143" stopIfTrue="1" operator="equal">
      <formula>50</formula>
    </cfRule>
  </conditionalFormatting>
  <conditionalFormatting sqref="G114:I114">
    <cfRule type="cellIs" dxfId="210" priority="142" stopIfTrue="1" operator="equal">
      <formula>50</formula>
    </cfRule>
  </conditionalFormatting>
  <conditionalFormatting sqref="E114:F114">
    <cfRule type="cellIs" dxfId="209" priority="141" stopIfTrue="1" operator="equal">
      <formula>50</formula>
    </cfRule>
  </conditionalFormatting>
  <conditionalFormatting sqref="G115:I115">
    <cfRule type="cellIs" dxfId="208" priority="140" stopIfTrue="1" operator="equal">
      <formula>50</formula>
    </cfRule>
  </conditionalFormatting>
  <conditionalFormatting sqref="E115:F115">
    <cfRule type="cellIs" dxfId="207" priority="139" stopIfTrue="1" operator="equal">
      <formula>50</formula>
    </cfRule>
  </conditionalFormatting>
  <conditionalFormatting sqref="G116:I116">
    <cfRule type="cellIs" dxfId="206" priority="138" stopIfTrue="1" operator="equal">
      <formula>50</formula>
    </cfRule>
  </conditionalFormatting>
  <conditionalFormatting sqref="E116:F116">
    <cfRule type="cellIs" dxfId="205" priority="137" stopIfTrue="1" operator="equal">
      <formula>50</formula>
    </cfRule>
  </conditionalFormatting>
  <conditionalFormatting sqref="G117:I117">
    <cfRule type="cellIs" dxfId="204" priority="136" stopIfTrue="1" operator="equal">
      <formula>50</formula>
    </cfRule>
  </conditionalFormatting>
  <conditionalFormatting sqref="E117:F117">
    <cfRule type="cellIs" dxfId="203" priority="135" stopIfTrue="1" operator="equal">
      <formula>50</formula>
    </cfRule>
  </conditionalFormatting>
  <conditionalFormatting sqref="G101:I101">
    <cfRule type="cellIs" dxfId="202" priority="134" stopIfTrue="1" operator="equal">
      <formula>50</formula>
    </cfRule>
  </conditionalFormatting>
  <conditionalFormatting sqref="E101:F101">
    <cfRule type="cellIs" dxfId="201" priority="133" stopIfTrue="1" operator="equal">
      <formula>50</formula>
    </cfRule>
  </conditionalFormatting>
  <conditionalFormatting sqref="G200:I200">
    <cfRule type="cellIs" dxfId="200" priority="132" stopIfTrue="1" operator="equal">
      <formula>50</formula>
    </cfRule>
  </conditionalFormatting>
  <conditionalFormatting sqref="E200:F200">
    <cfRule type="cellIs" dxfId="199" priority="131" stopIfTrue="1" operator="equal">
      <formula>50</formula>
    </cfRule>
  </conditionalFormatting>
  <conditionalFormatting sqref="G60:I60">
    <cfRule type="cellIs" dxfId="198" priority="130" stopIfTrue="1" operator="equal">
      <formula>50</formula>
    </cfRule>
  </conditionalFormatting>
  <conditionalFormatting sqref="E60:F60">
    <cfRule type="cellIs" dxfId="197" priority="129" stopIfTrue="1" operator="equal">
      <formula>50</formula>
    </cfRule>
  </conditionalFormatting>
  <conditionalFormatting sqref="G124:I124">
    <cfRule type="cellIs" dxfId="196" priority="128" stopIfTrue="1" operator="equal">
      <formula>50</formula>
    </cfRule>
  </conditionalFormatting>
  <conditionalFormatting sqref="E124:F124">
    <cfRule type="cellIs" dxfId="195" priority="127" stopIfTrue="1" operator="equal">
      <formula>50</formula>
    </cfRule>
  </conditionalFormatting>
  <conditionalFormatting sqref="G125:I125">
    <cfRule type="cellIs" dxfId="194" priority="126" stopIfTrue="1" operator="equal">
      <formula>50</formula>
    </cfRule>
  </conditionalFormatting>
  <conditionalFormatting sqref="E125:F125">
    <cfRule type="cellIs" dxfId="193" priority="125" stopIfTrue="1" operator="equal">
      <formula>50</formula>
    </cfRule>
  </conditionalFormatting>
  <conditionalFormatting sqref="G126:I126">
    <cfRule type="cellIs" dxfId="192" priority="124" stopIfTrue="1" operator="equal">
      <formula>50</formula>
    </cfRule>
  </conditionalFormatting>
  <conditionalFormatting sqref="E126:F126">
    <cfRule type="cellIs" dxfId="191" priority="123" stopIfTrue="1" operator="equal">
      <formula>50</formula>
    </cfRule>
  </conditionalFormatting>
  <conditionalFormatting sqref="G201:I201">
    <cfRule type="cellIs" dxfId="190" priority="122" stopIfTrue="1" operator="equal">
      <formula>50</formula>
    </cfRule>
  </conditionalFormatting>
  <conditionalFormatting sqref="E201:F201">
    <cfRule type="cellIs" dxfId="189" priority="121" stopIfTrue="1" operator="equal">
      <formula>50</formula>
    </cfRule>
  </conditionalFormatting>
  <conditionalFormatting sqref="G228:I228">
    <cfRule type="cellIs" dxfId="188" priority="120" stopIfTrue="1" operator="equal">
      <formula>50</formula>
    </cfRule>
  </conditionalFormatting>
  <conditionalFormatting sqref="E228:F228">
    <cfRule type="cellIs" dxfId="187" priority="119" stopIfTrue="1" operator="equal">
      <formula>50</formula>
    </cfRule>
  </conditionalFormatting>
  <conditionalFormatting sqref="G146:I146 G148:I150 G152:I152">
    <cfRule type="cellIs" dxfId="186" priority="118" stopIfTrue="1" operator="equal">
      <formula>50</formula>
    </cfRule>
  </conditionalFormatting>
  <conditionalFormatting sqref="E146:F146 E148:F150 E152:F152">
    <cfRule type="cellIs" dxfId="185" priority="117" stopIfTrue="1" operator="equal">
      <formula>50</formula>
    </cfRule>
  </conditionalFormatting>
  <conditionalFormatting sqref="G170:I170">
    <cfRule type="cellIs" dxfId="184" priority="116" stopIfTrue="1" operator="equal">
      <formula>50</formula>
    </cfRule>
  </conditionalFormatting>
  <conditionalFormatting sqref="E170:F170">
    <cfRule type="cellIs" dxfId="183" priority="115" stopIfTrue="1" operator="equal">
      <formula>50</formula>
    </cfRule>
  </conditionalFormatting>
  <conditionalFormatting sqref="G154:I155 G165:I166 G169:I169">
    <cfRule type="cellIs" dxfId="182" priority="114" stopIfTrue="1" operator="equal">
      <formula>50</formula>
    </cfRule>
  </conditionalFormatting>
  <conditionalFormatting sqref="E154:F155 E165:F166 E169:F169">
    <cfRule type="cellIs" dxfId="181" priority="113" stopIfTrue="1" operator="equal">
      <formula>50</formula>
    </cfRule>
  </conditionalFormatting>
  <conditionalFormatting sqref="G171:I171">
    <cfRule type="cellIs" dxfId="180" priority="112" stopIfTrue="1" operator="equal">
      <formula>50</formula>
    </cfRule>
  </conditionalFormatting>
  <conditionalFormatting sqref="E171:F171">
    <cfRule type="cellIs" dxfId="179" priority="111" stopIfTrue="1" operator="equal">
      <formula>50</formula>
    </cfRule>
  </conditionalFormatting>
  <conditionalFormatting sqref="G160:I164">
    <cfRule type="cellIs" dxfId="178" priority="110" stopIfTrue="1" operator="equal">
      <formula>50</formula>
    </cfRule>
  </conditionalFormatting>
  <conditionalFormatting sqref="E160:F164">
    <cfRule type="cellIs" dxfId="177" priority="109" stopIfTrue="1" operator="equal">
      <formula>50</formula>
    </cfRule>
  </conditionalFormatting>
  <conditionalFormatting sqref="G158:I158">
    <cfRule type="cellIs" dxfId="176" priority="108" stopIfTrue="1" operator="equal">
      <formula>50</formula>
    </cfRule>
  </conditionalFormatting>
  <conditionalFormatting sqref="E158:F158">
    <cfRule type="cellIs" dxfId="175" priority="107" stopIfTrue="1" operator="equal">
      <formula>50</formula>
    </cfRule>
  </conditionalFormatting>
  <conditionalFormatting sqref="G156:I157">
    <cfRule type="cellIs" dxfId="174" priority="106" stopIfTrue="1" operator="equal">
      <formula>50</formula>
    </cfRule>
  </conditionalFormatting>
  <conditionalFormatting sqref="E156:F157">
    <cfRule type="cellIs" dxfId="173" priority="105" stopIfTrue="1" operator="equal">
      <formula>50</formula>
    </cfRule>
  </conditionalFormatting>
  <conditionalFormatting sqref="G159:I159">
    <cfRule type="cellIs" dxfId="172" priority="104" stopIfTrue="1" operator="equal">
      <formula>50</formula>
    </cfRule>
  </conditionalFormatting>
  <conditionalFormatting sqref="E159:F159">
    <cfRule type="cellIs" dxfId="171" priority="103" stopIfTrue="1" operator="equal">
      <formula>50</formula>
    </cfRule>
  </conditionalFormatting>
  <conditionalFormatting sqref="G168:I168">
    <cfRule type="cellIs" dxfId="170" priority="102" stopIfTrue="1" operator="equal">
      <formula>50</formula>
    </cfRule>
  </conditionalFormatting>
  <conditionalFormatting sqref="E168:F168">
    <cfRule type="cellIs" dxfId="169" priority="101" stopIfTrue="1" operator="equal">
      <formula>50</formula>
    </cfRule>
  </conditionalFormatting>
  <conditionalFormatting sqref="G167:I167">
    <cfRule type="cellIs" dxfId="168" priority="100" stopIfTrue="1" operator="equal">
      <formula>50</formula>
    </cfRule>
  </conditionalFormatting>
  <conditionalFormatting sqref="E167:F167">
    <cfRule type="cellIs" dxfId="167" priority="99" stopIfTrue="1" operator="equal">
      <formula>50</formula>
    </cfRule>
  </conditionalFormatting>
  <conditionalFormatting sqref="G223:I224">
    <cfRule type="cellIs" dxfId="166" priority="98" stopIfTrue="1" operator="equal">
      <formula>50</formula>
    </cfRule>
  </conditionalFormatting>
  <conditionalFormatting sqref="E223:F224">
    <cfRule type="cellIs" dxfId="165" priority="97" stopIfTrue="1" operator="equal">
      <formula>50</formula>
    </cfRule>
  </conditionalFormatting>
  <conditionalFormatting sqref="G209:I209">
    <cfRule type="cellIs" dxfId="164" priority="96" stopIfTrue="1" operator="equal">
      <formula>50</formula>
    </cfRule>
  </conditionalFormatting>
  <conditionalFormatting sqref="E209:F209">
    <cfRule type="cellIs" dxfId="163" priority="95" stopIfTrue="1" operator="equal">
      <formula>50</formula>
    </cfRule>
  </conditionalFormatting>
  <conditionalFormatting sqref="G144:I144">
    <cfRule type="cellIs" dxfId="162" priority="94" stopIfTrue="1" operator="equal">
      <formula>50</formula>
    </cfRule>
  </conditionalFormatting>
  <conditionalFormatting sqref="E144:F144">
    <cfRule type="cellIs" dxfId="161" priority="93" stopIfTrue="1" operator="equal">
      <formula>50</formula>
    </cfRule>
  </conditionalFormatting>
  <conditionalFormatting sqref="G225:I226">
    <cfRule type="cellIs" dxfId="160" priority="92" stopIfTrue="1" operator="equal">
      <formula>50</formula>
    </cfRule>
  </conditionalFormatting>
  <conditionalFormatting sqref="E225:F226">
    <cfRule type="cellIs" dxfId="159" priority="91" stopIfTrue="1" operator="equal">
      <formula>50</formula>
    </cfRule>
  </conditionalFormatting>
  <conditionalFormatting sqref="G172:I172">
    <cfRule type="cellIs" dxfId="158" priority="90" stopIfTrue="1" operator="equal">
      <formula>50</formula>
    </cfRule>
  </conditionalFormatting>
  <conditionalFormatting sqref="E172:F172">
    <cfRule type="cellIs" dxfId="157" priority="89" stopIfTrue="1" operator="equal">
      <formula>50</formula>
    </cfRule>
  </conditionalFormatting>
  <conditionalFormatting sqref="G176:I176">
    <cfRule type="cellIs" dxfId="156" priority="88" stopIfTrue="1" operator="equal">
      <formula>50</formula>
    </cfRule>
  </conditionalFormatting>
  <conditionalFormatting sqref="E176:F176">
    <cfRule type="cellIs" dxfId="155" priority="87" stopIfTrue="1" operator="equal">
      <formula>50</formula>
    </cfRule>
  </conditionalFormatting>
  <conditionalFormatting sqref="G177:I177">
    <cfRule type="cellIs" dxfId="154" priority="86" stopIfTrue="1" operator="equal">
      <formula>50</formula>
    </cfRule>
  </conditionalFormatting>
  <conditionalFormatting sqref="E177:F177">
    <cfRule type="cellIs" dxfId="153" priority="85" stopIfTrue="1" operator="equal">
      <formula>50</formula>
    </cfRule>
  </conditionalFormatting>
  <conditionalFormatting sqref="G178:I178">
    <cfRule type="cellIs" dxfId="152" priority="84" stopIfTrue="1" operator="equal">
      <formula>50</formula>
    </cfRule>
  </conditionalFormatting>
  <conditionalFormatting sqref="E178:F178">
    <cfRule type="cellIs" dxfId="151" priority="83" stopIfTrue="1" operator="equal">
      <formula>50</formula>
    </cfRule>
  </conditionalFormatting>
  <conditionalFormatting sqref="G179:I179">
    <cfRule type="cellIs" dxfId="150" priority="82" stopIfTrue="1" operator="equal">
      <formula>50</formula>
    </cfRule>
  </conditionalFormatting>
  <conditionalFormatting sqref="E179:F179">
    <cfRule type="cellIs" dxfId="149" priority="81" stopIfTrue="1" operator="equal">
      <formula>50</formula>
    </cfRule>
  </conditionalFormatting>
  <conditionalFormatting sqref="G180:I180">
    <cfRule type="cellIs" dxfId="148" priority="80" stopIfTrue="1" operator="equal">
      <formula>50</formula>
    </cfRule>
  </conditionalFormatting>
  <conditionalFormatting sqref="E180:F180">
    <cfRule type="cellIs" dxfId="147" priority="79" stopIfTrue="1" operator="equal">
      <formula>50</formula>
    </cfRule>
  </conditionalFormatting>
  <conditionalFormatting sqref="G181:I181">
    <cfRule type="cellIs" dxfId="146" priority="78" stopIfTrue="1" operator="equal">
      <formula>50</formula>
    </cfRule>
  </conditionalFormatting>
  <conditionalFormatting sqref="E181:F181">
    <cfRule type="cellIs" dxfId="145" priority="77" stopIfTrue="1" operator="equal">
      <formula>50</formula>
    </cfRule>
  </conditionalFormatting>
  <conditionalFormatting sqref="G182:I182">
    <cfRule type="cellIs" dxfId="144" priority="76" stopIfTrue="1" operator="equal">
      <formula>50</formula>
    </cfRule>
  </conditionalFormatting>
  <conditionalFormatting sqref="E182:F182">
    <cfRule type="cellIs" dxfId="143" priority="75" stopIfTrue="1" operator="equal">
      <formula>50</formula>
    </cfRule>
  </conditionalFormatting>
  <conditionalFormatting sqref="G183:I183">
    <cfRule type="cellIs" dxfId="142" priority="74" stopIfTrue="1" operator="equal">
      <formula>50</formula>
    </cfRule>
  </conditionalFormatting>
  <conditionalFormatting sqref="E183:F183">
    <cfRule type="cellIs" dxfId="141" priority="73" stopIfTrue="1" operator="equal">
      <formula>50</formula>
    </cfRule>
  </conditionalFormatting>
  <conditionalFormatting sqref="G234:I234">
    <cfRule type="cellIs" dxfId="140" priority="72" stopIfTrue="1" operator="equal">
      <formula>50</formula>
    </cfRule>
  </conditionalFormatting>
  <conditionalFormatting sqref="E234:F234">
    <cfRule type="cellIs" dxfId="139" priority="71" stopIfTrue="1" operator="equal">
      <formula>50</formula>
    </cfRule>
  </conditionalFormatting>
  <conditionalFormatting sqref="G147:I147">
    <cfRule type="cellIs" dxfId="138" priority="70" stopIfTrue="1" operator="equal">
      <formula>50</formula>
    </cfRule>
  </conditionalFormatting>
  <conditionalFormatting sqref="E147:F147">
    <cfRule type="cellIs" dxfId="137" priority="69" stopIfTrue="1" operator="equal">
      <formula>50</formula>
    </cfRule>
  </conditionalFormatting>
  <conditionalFormatting sqref="G97:I97">
    <cfRule type="cellIs" dxfId="136" priority="68" stopIfTrue="1" operator="equal">
      <formula>50</formula>
    </cfRule>
  </conditionalFormatting>
  <conditionalFormatting sqref="E97:F97">
    <cfRule type="cellIs" dxfId="135" priority="67" stopIfTrue="1" operator="equal">
      <formula>50</formula>
    </cfRule>
  </conditionalFormatting>
  <conditionalFormatting sqref="G151:I151">
    <cfRule type="cellIs" dxfId="134" priority="66" stopIfTrue="1" operator="equal">
      <formula>50</formula>
    </cfRule>
  </conditionalFormatting>
  <conditionalFormatting sqref="E151:F151">
    <cfRule type="cellIs" dxfId="133" priority="65" stopIfTrue="1" operator="equal">
      <formula>50</formula>
    </cfRule>
  </conditionalFormatting>
  <conditionalFormatting sqref="G198:I198">
    <cfRule type="cellIs" dxfId="132" priority="64" stopIfTrue="1" operator="equal">
      <formula>50</formula>
    </cfRule>
  </conditionalFormatting>
  <conditionalFormatting sqref="E198:F198">
    <cfRule type="cellIs" dxfId="131" priority="63" stopIfTrue="1" operator="equal">
      <formula>50</formula>
    </cfRule>
  </conditionalFormatting>
  <conditionalFormatting sqref="G188:I188">
    <cfRule type="cellIs" dxfId="130" priority="62" stopIfTrue="1" operator="equal">
      <formula>50</formula>
    </cfRule>
  </conditionalFormatting>
  <conditionalFormatting sqref="E188:F188">
    <cfRule type="cellIs" dxfId="129" priority="61" stopIfTrue="1" operator="equal">
      <formula>50</formula>
    </cfRule>
  </conditionalFormatting>
  <conditionalFormatting sqref="G186:I186">
    <cfRule type="cellIs" dxfId="128" priority="60" stopIfTrue="1" operator="equal">
      <formula>50</formula>
    </cfRule>
  </conditionalFormatting>
  <conditionalFormatting sqref="E186:F186">
    <cfRule type="cellIs" dxfId="127" priority="59" stopIfTrue="1" operator="equal">
      <formula>50</formula>
    </cfRule>
  </conditionalFormatting>
  <conditionalFormatting sqref="G173:I173">
    <cfRule type="cellIs" dxfId="126" priority="58" stopIfTrue="1" operator="equal">
      <formula>50</formula>
    </cfRule>
  </conditionalFormatting>
  <conditionalFormatting sqref="E173:F173">
    <cfRule type="cellIs" dxfId="125" priority="57" stopIfTrue="1" operator="equal">
      <formula>50</formula>
    </cfRule>
  </conditionalFormatting>
  <conditionalFormatting sqref="G174:I174">
    <cfRule type="cellIs" dxfId="124" priority="56" stopIfTrue="1" operator="equal">
      <formula>50</formula>
    </cfRule>
  </conditionalFormatting>
  <conditionalFormatting sqref="E174:F174">
    <cfRule type="cellIs" dxfId="123" priority="55" stopIfTrue="1" operator="equal">
      <formula>50</formula>
    </cfRule>
  </conditionalFormatting>
  <conditionalFormatting sqref="G175:I175">
    <cfRule type="cellIs" dxfId="122" priority="54" stopIfTrue="1" operator="equal">
      <formula>50</formula>
    </cfRule>
  </conditionalFormatting>
  <conditionalFormatting sqref="E175:F175">
    <cfRule type="cellIs" dxfId="121" priority="53" stopIfTrue="1" operator="equal">
      <formula>50</formula>
    </cfRule>
  </conditionalFormatting>
  <conditionalFormatting sqref="G232:I233">
    <cfRule type="cellIs" dxfId="120" priority="52" stopIfTrue="1" operator="equal">
      <formula>50</formula>
    </cfRule>
  </conditionalFormatting>
  <conditionalFormatting sqref="E232:F233">
    <cfRule type="cellIs" dxfId="119" priority="51" stopIfTrue="1" operator="equal">
      <formula>50</formula>
    </cfRule>
  </conditionalFormatting>
  <conditionalFormatting sqref="G231:I231">
    <cfRule type="cellIs" dxfId="118" priority="50" stopIfTrue="1" operator="equal">
      <formula>50</formula>
    </cfRule>
  </conditionalFormatting>
  <conditionalFormatting sqref="E231:F231">
    <cfRule type="cellIs" dxfId="117" priority="49" stopIfTrue="1" operator="equal">
      <formula>50</formula>
    </cfRule>
  </conditionalFormatting>
  <conditionalFormatting sqref="G63:I63">
    <cfRule type="cellIs" dxfId="116" priority="48" stopIfTrue="1" operator="equal">
      <formula>50</formula>
    </cfRule>
  </conditionalFormatting>
  <conditionalFormatting sqref="E63:F63">
    <cfRule type="cellIs" dxfId="115" priority="47" stopIfTrue="1" operator="equal">
      <formula>50</formula>
    </cfRule>
  </conditionalFormatting>
  <conditionalFormatting sqref="G62:I62">
    <cfRule type="cellIs" dxfId="114" priority="46" stopIfTrue="1" operator="equal">
      <formula>50</formula>
    </cfRule>
  </conditionalFormatting>
  <conditionalFormatting sqref="E62:F62">
    <cfRule type="cellIs" dxfId="113" priority="45" stopIfTrue="1" operator="equal">
      <formula>50</formula>
    </cfRule>
  </conditionalFormatting>
  <conditionalFormatting sqref="G64:I64">
    <cfRule type="cellIs" dxfId="112" priority="44" stopIfTrue="1" operator="equal">
      <formula>50</formula>
    </cfRule>
  </conditionalFormatting>
  <conditionalFormatting sqref="E64:F64">
    <cfRule type="cellIs" dxfId="111" priority="43" stopIfTrue="1" operator="equal">
      <formula>50</formula>
    </cfRule>
  </conditionalFormatting>
  <conditionalFormatting sqref="G66:I66">
    <cfRule type="cellIs" dxfId="110" priority="42" stopIfTrue="1" operator="equal">
      <formula>50</formula>
    </cfRule>
  </conditionalFormatting>
  <conditionalFormatting sqref="E66:F66">
    <cfRule type="cellIs" dxfId="109" priority="41" stopIfTrue="1" operator="equal">
      <formula>50</formula>
    </cfRule>
  </conditionalFormatting>
  <conditionalFormatting sqref="G65:I65">
    <cfRule type="cellIs" dxfId="108" priority="40" stopIfTrue="1" operator="equal">
      <formula>50</formula>
    </cfRule>
  </conditionalFormatting>
  <conditionalFormatting sqref="E65:F65">
    <cfRule type="cellIs" dxfId="107" priority="39" stopIfTrue="1" operator="equal">
      <formula>50</formula>
    </cfRule>
  </conditionalFormatting>
  <conditionalFormatting sqref="G70:I70">
    <cfRule type="cellIs" dxfId="106" priority="38" stopIfTrue="1" operator="equal">
      <formula>50</formula>
    </cfRule>
  </conditionalFormatting>
  <conditionalFormatting sqref="E70:F70">
    <cfRule type="cellIs" dxfId="105" priority="37" stopIfTrue="1" operator="equal">
      <formula>50</formula>
    </cfRule>
  </conditionalFormatting>
  <conditionalFormatting sqref="G67:I67">
    <cfRule type="cellIs" dxfId="104" priority="36" stopIfTrue="1" operator="equal">
      <formula>50</formula>
    </cfRule>
  </conditionalFormatting>
  <conditionalFormatting sqref="E67:F67">
    <cfRule type="cellIs" dxfId="103" priority="35" stopIfTrue="1" operator="equal">
      <formula>50</formula>
    </cfRule>
  </conditionalFormatting>
  <conditionalFormatting sqref="G71:I71">
    <cfRule type="cellIs" dxfId="102" priority="34" stopIfTrue="1" operator="equal">
      <formula>50</formula>
    </cfRule>
  </conditionalFormatting>
  <conditionalFormatting sqref="E71:F71">
    <cfRule type="cellIs" dxfId="101" priority="33" stopIfTrue="1" operator="equal">
      <formula>50</formula>
    </cfRule>
  </conditionalFormatting>
  <conditionalFormatting sqref="G68:I68">
    <cfRule type="cellIs" dxfId="100" priority="32" stopIfTrue="1" operator="equal">
      <formula>50</formula>
    </cfRule>
  </conditionalFormatting>
  <conditionalFormatting sqref="E68:F68">
    <cfRule type="cellIs" dxfId="99" priority="31" stopIfTrue="1" operator="equal">
      <formula>50</formula>
    </cfRule>
  </conditionalFormatting>
  <conditionalFormatting sqref="G69:I69">
    <cfRule type="cellIs" dxfId="98" priority="30" stopIfTrue="1" operator="equal">
      <formula>50</formula>
    </cfRule>
  </conditionalFormatting>
  <conditionalFormatting sqref="E69:F69">
    <cfRule type="cellIs" dxfId="97" priority="29" stopIfTrue="1" operator="equal">
      <formula>50</formula>
    </cfRule>
  </conditionalFormatting>
  <conditionalFormatting sqref="G83:I83">
    <cfRule type="cellIs" dxfId="96" priority="28" stopIfTrue="1" operator="equal">
      <formula>50</formula>
    </cfRule>
  </conditionalFormatting>
  <conditionalFormatting sqref="E83:F83">
    <cfRule type="cellIs" dxfId="95" priority="27" stopIfTrue="1" operator="equal">
      <formula>50</formula>
    </cfRule>
  </conditionalFormatting>
  <conditionalFormatting sqref="G84:I84">
    <cfRule type="cellIs" dxfId="94" priority="26" stopIfTrue="1" operator="equal">
      <formula>50</formula>
    </cfRule>
  </conditionalFormatting>
  <conditionalFormatting sqref="E84:F84">
    <cfRule type="cellIs" dxfId="93" priority="25" stopIfTrue="1" operator="equal">
      <formula>50</formula>
    </cfRule>
  </conditionalFormatting>
  <conditionalFormatting sqref="G85:I85">
    <cfRule type="cellIs" dxfId="92" priority="24" stopIfTrue="1" operator="equal">
      <formula>50</formula>
    </cfRule>
  </conditionalFormatting>
  <conditionalFormatting sqref="E85:F85">
    <cfRule type="cellIs" dxfId="91" priority="23" stopIfTrue="1" operator="equal">
      <formula>50</formula>
    </cfRule>
  </conditionalFormatting>
  <conditionalFormatting sqref="G86:I86">
    <cfRule type="cellIs" dxfId="90" priority="22" stopIfTrue="1" operator="equal">
      <formula>50</formula>
    </cfRule>
  </conditionalFormatting>
  <conditionalFormatting sqref="E86:F86">
    <cfRule type="cellIs" dxfId="89" priority="21" stopIfTrue="1" operator="equal">
      <formula>50</formula>
    </cfRule>
  </conditionalFormatting>
  <conditionalFormatting sqref="G87:I87">
    <cfRule type="cellIs" dxfId="88" priority="20" stopIfTrue="1" operator="equal">
      <formula>50</formula>
    </cfRule>
  </conditionalFormatting>
  <conditionalFormatting sqref="E87:F87">
    <cfRule type="cellIs" dxfId="87" priority="19" stopIfTrue="1" operator="equal">
      <formula>50</formula>
    </cfRule>
  </conditionalFormatting>
  <conditionalFormatting sqref="G88:I88">
    <cfRule type="cellIs" dxfId="86" priority="18" stopIfTrue="1" operator="equal">
      <formula>50</formula>
    </cfRule>
  </conditionalFormatting>
  <conditionalFormatting sqref="E88:F88">
    <cfRule type="cellIs" dxfId="85" priority="17" stopIfTrue="1" operator="equal">
      <formula>50</formula>
    </cfRule>
  </conditionalFormatting>
  <conditionalFormatting sqref="G89:I89">
    <cfRule type="cellIs" dxfId="84" priority="16" stopIfTrue="1" operator="equal">
      <formula>50</formula>
    </cfRule>
  </conditionalFormatting>
  <conditionalFormatting sqref="E89:F89">
    <cfRule type="cellIs" dxfId="83" priority="15" stopIfTrue="1" operator="equal">
      <formula>50</formula>
    </cfRule>
  </conditionalFormatting>
  <conditionalFormatting sqref="G90:I90">
    <cfRule type="cellIs" dxfId="82" priority="14" stopIfTrue="1" operator="equal">
      <formula>50</formula>
    </cfRule>
  </conditionalFormatting>
  <conditionalFormatting sqref="E90:F90">
    <cfRule type="cellIs" dxfId="81" priority="13" stopIfTrue="1" operator="equal">
      <formula>50</formula>
    </cfRule>
  </conditionalFormatting>
  <conditionalFormatting sqref="G91:I91">
    <cfRule type="cellIs" dxfId="80" priority="12" stopIfTrue="1" operator="equal">
      <formula>50</formula>
    </cfRule>
  </conditionalFormatting>
  <conditionalFormatting sqref="E91:F91">
    <cfRule type="cellIs" dxfId="79" priority="11" stopIfTrue="1" operator="equal">
      <formula>50</formula>
    </cfRule>
  </conditionalFormatting>
  <conditionalFormatting sqref="G92:I92">
    <cfRule type="cellIs" dxfId="78" priority="10" stopIfTrue="1" operator="equal">
      <formula>50</formula>
    </cfRule>
  </conditionalFormatting>
  <conditionalFormatting sqref="E92:F92">
    <cfRule type="cellIs" dxfId="77" priority="9" stopIfTrue="1" operator="equal">
      <formula>50</formula>
    </cfRule>
  </conditionalFormatting>
  <conditionalFormatting sqref="G93:I93">
    <cfRule type="cellIs" dxfId="76" priority="8" stopIfTrue="1" operator="equal">
      <formula>50</formula>
    </cfRule>
  </conditionalFormatting>
  <conditionalFormatting sqref="E93:F93">
    <cfRule type="cellIs" dxfId="75" priority="7" stopIfTrue="1" operator="equal">
      <formula>50</formula>
    </cfRule>
  </conditionalFormatting>
  <conditionalFormatting sqref="G94:I94">
    <cfRule type="cellIs" dxfId="74" priority="6" stopIfTrue="1" operator="equal">
      <formula>50</formula>
    </cfRule>
  </conditionalFormatting>
  <conditionalFormatting sqref="E94:F94">
    <cfRule type="cellIs" dxfId="73" priority="5" stopIfTrue="1" operator="equal">
      <formula>50</formula>
    </cfRule>
  </conditionalFormatting>
  <conditionalFormatting sqref="G73:I73">
    <cfRule type="cellIs" dxfId="72" priority="4" stopIfTrue="1" operator="equal">
      <formula>50</formula>
    </cfRule>
  </conditionalFormatting>
  <conditionalFormatting sqref="E73:F73">
    <cfRule type="cellIs" dxfId="71" priority="3" stopIfTrue="1" operator="equal">
      <formula>50</formula>
    </cfRule>
  </conditionalFormatting>
  <conditionalFormatting sqref="G10:I10">
    <cfRule type="cellIs" dxfId="70" priority="2" stopIfTrue="1" operator="equal">
      <formula>50</formula>
    </cfRule>
  </conditionalFormatting>
  <conditionalFormatting sqref="E10:F10">
    <cfRule type="cellIs" dxfId="69" priority="1" stopIfTrue="1" operator="equal">
      <formula>50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"/>
  <sheetViews>
    <sheetView workbookViewId="0">
      <selection activeCell="P1" sqref="P1:AB1048576"/>
    </sheetView>
  </sheetViews>
  <sheetFormatPr baseColWidth="10" defaultColWidth="9.1640625" defaultRowHeight="15" x14ac:dyDescent="0"/>
  <cols>
    <col min="1" max="1" width="19.5" style="149" customWidth="1"/>
    <col min="2" max="2" width="20.83203125" style="149" customWidth="1"/>
    <col min="3" max="5" width="9.1640625" style="149"/>
    <col min="6" max="6" width="17.33203125" style="149" customWidth="1"/>
    <col min="7" max="7" width="21" style="149" customWidth="1"/>
    <col min="8" max="10" width="9.1640625" style="149"/>
    <col min="11" max="11" width="18.33203125" style="150" customWidth="1"/>
    <col min="12" max="12" width="21.33203125" style="150" customWidth="1"/>
    <col min="13" max="13" width="13.6640625" style="149" customWidth="1"/>
    <col min="14" max="15" width="9.1640625" style="150"/>
    <col min="16" max="16" width="23.83203125" style="149" customWidth="1"/>
    <col min="17" max="17" width="20.83203125" style="149" customWidth="1"/>
    <col min="18" max="20" width="9.1640625" style="149"/>
    <col min="21" max="21" width="21.6640625" style="149" customWidth="1"/>
    <col min="22" max="22" width="21.83203125" style="149" customWidth="1"/>
    <col min="23" max="24" width="9.1640625" style="166"/>
    <col min="25" max="25" width="9.1640625" style="149"/>
    <col min="26" max="26" width="23.5" style="150" customWidth="1"/>
    <col min="27" max="27" width="21.5" style="150" customWidth="1"/>
    <col min="28" max="28" width="13.6640625" style="149" customWidth="1"/>
    <col min="29" max="16384" width="9.1640625" style="150"/>
  </cols>
  <sheetData>
    <row r="1" spans="1:28" ht="20">
      <c r="A1" s="377" t="s">
        <v>518</v>
      </c>
      <c r="B1" s="377"/>
      <c r="P1" s="378" t="s">
        <v>523</v>
      </c>
      <c r="Q1" s="378"/>
    </row>
    <row r="2" spans="1:28">
      <c r="A2" s="31"/>
      <c r="B2" s="31"/>
      <c r="P2" s="31"/>
      <c r="Q2" s="31"/>
    </row>
    <row r="3" spans="1:28" ht="16" thickBot="1">
      <c r="A3" s="149" t="s">
        <v>27</v>
      </c>
      <c r="F3" s="149" t="s">
        <v>25</v>
      </c>
      <c r="G3" s="149" t="s">
        <v>32</v>
      </c>
      <c r="P3" s="149" t="s">
        <v>27</v>
      </c>
      <c r="U3" s="149" t="s">
        <v>25</v>
      </c>
      <c r="V3" s="149" t="s">
        <v>32</v>
      </c>
    </row>
    <row r="4" spans="1:28" ht="17" thickTop="1" thickBot="1">
      <c r="A4" s="151" t="s">
        <v>26</v>
      </c>
      <c r="B4" s="151" t="s">
        <v>77</v>
      </c>
      <c r="C4" s="151" t="s">
        <v>64</v>
      </c>
      <c r="D4" s="151" t="s">
        <v>65</v>
      </c>
      <c r="F4" s="152" t="s">
        <v>26</v>
      </c>
      <c r="G4" s="152" t="s">
        <v>77</v>
      </c>
      <c r="H4" s="152" t="s">
        <v>64</v>
      </c>
      <c r="I4" s="152" t="s">
        <v>65</v>
      </c>
      <c r="K4" s="152" t="s">
        <v>26</v>
      </c>
      <c r="L4" s="152" t="s">
        <v>26</v>
      </c>
      <c r="M4" s="152" t="s">
        <v>37</v>
      </c>
      <c r="O4" s="153"/>
      <c r="P4" s="151" t="s">
        <v>26</v>
      </c>
      <c r="Q4" s="151" t="s">
        <v>77</v>
      </c>
      <c r="R4" s="151" t="s">
        <v>64</v>
      </c>
      <c r="S4" s="151" t="s">
        <v>65</v>
      </c>
      <c r="U4" s="152" t="s">
        <v>26</v>
      </c>
      <c r="V4" s="152" t="s">
        <v>77</v>
      </c>
      <c r="W4" s="167" t="s">
        <v>64</v>
      </c>
      <c r="X4" s="167" t="s">
        <v>65</v>
      </c>
      <c r="Z4" s="152" t="s">
        <v>26</v>
      </c>
      <c r="AA4" s="152" t="s">
        <v>26</v>
      </c>
      <c r="AB4" s="152" t="s">
        <v>37</v>
      </c>
    </row>
    <row r="5" spans="1:28" ht="16" thickTop="1">
      <c r="A5" s="187" t="s">
        <v>39</v>
      </c>
      <c r="B5" s="349" t="s">
        <v>104</v>
      </c>
      <c r="C5" s="154">
        <v>55</v>
      </c>
      <c r="D5" s="155">
        <v>75</v>
      </c>
      <c r="F5" s="187" t="s">
        <v>5</v>
      </c>
      <c r="G5" s="349" t="s">
        <v>2</v>
      </c>
      <c r="H5" s="156">
        <v>30</v>
      </c>
      <c r="I5" s="157">
        <v>76</v>
      </c>
      <c r="K5" s="187" t="s">
        <v>5</v>
      </c>
      <c r="L5" s="349" t="s">
        <v>2</v>
      </c>
      <c r="M5" s="158">
        <v>50</v>
      </c>
      <c r="O5" s="153"/>
      <c r="P5" s="168" t="s">
        <v>71</v>
      </c>
      <c r="Q5" s="169" t="s">
        <v>95</v>
      </c>
      <c r="R5" s="154">
        <v>58</v>
      </c>
      <c r="S5" s="170">
        <v>56</v>
      </c>
      <c r="U5" s="173" t="s">
        <v>164</v>
      </c>
      <c r="V5" s="163" t="s">
        <v>137</v>
      </c>
      <c r="W5" s="171">
        <v>30</v>
      </c>
      <c r="X5" s="157">
        <v>36</v>
      </c>
      <c r="Z5" s="173" t="s">
        <v>164</v>
      </c>
      <c r="AA5" s="163" t="s">
        <v>137</v>
      </c>
      <c r="AB5" s="172">
        <v>50</v>
      </c>
    </row>
    <row r="6" spans="1:28">
      <c r="A6" s="190" t="s">
        <v>5</v>
      </c>
      <c r="B6" s="350" t="s">
        <v>2</v>
      </c>
      <c r="C6" s="159">
        <v>52</v>
      </c>
      <c r="D6" s="160">
        <v>90</v>
      </c>
      <c r="F6" s="190" t="s">
        <v>39</v>
      </c>
      <c r="G6" s="350" t="s">
        <v>104</v>
      </c>
      <c r="H6" s="161">
        <v>24</v>
      </c>
      <c r="I6" s="162">
        <v>59</v>
      </c>
      <c r="K6" s="190" t="s">
        <v>39</v>
      </c>
      <c r="L6" s="350" t="s">
        <v>104</v>
      </c>
      <c r="M6" s="163">
        <v>47</v>
      </c>
      <c r="O6" s="153"/>
      <c r="P6" s="173" t="s">
        <v>174</v>
      </c>
      <c r="Q6" s="163" t="s">
        <v>175</v>
      </c>
      <c r="R6" s="159">
        <v>58</v>
      </c>
      <c r="S6" s="162">
        <v>40</v>
      </c>
      <c r="U6" s="173" t="s">
        <v>250</v>
      </c>
      <c r="V6" s="163" t="s">
        <v>401</v>
      </c>
      <c r="W6" s="174">
        <v>23</v>
      </c>
      <c r="X6" s="162">
        <v>25</v>
      </c>
      <c r="Z6" s="173" t="s">
        <v>250</v>
      </c>
      <c r="AA6" s="163" t="s">
        <v>401</v>
      </c>
      <c r="AB6" s="175">
        <v>47</v>
      </c>
    </row>
    <row r="7" spans="1:28">
      <c r="A7" s="190" t="s">
        <v>123</v>
      </c>
      <c r="B7" s="350" t="s">
        <v>128</v>
      </c>
      <c r="C7" s="159">
        <v>48</v>
      </c>
      <c r="D7" s="160">
        <v>79</v>
      </c>
      <c r="F7" s="190" t="s">
        <v>123</v>
      </c>
      <c r="G7" s="350" t="s">
        <v>128</v>
      </c>
      <c r="H7" s="161">
        <v>18</v>
      </c>
      <c r="I7" s="162">
        <v>42</v>
      </c>
      <c r="K7" s="190" t="s">
        <v>123</v>
      </c>
      <c r="L7" s="350" t="s">
        <v>128</v>
      </c>
      <c r="M7" s="163">
        <v>45</v>
      </c>
      <c r="O7" s="153"/>
      <c r="P7" s="173" t="s">
        <v>250</v>
      </c>
      <c r="Q7" s="163" t="s">
        <v>401</v>
      </c>
      <c r="R7" s="159">
        <v>56</v>
      </c>
      <c r="S7" s="162">
        <v>42</v>
      </c>
      <c r="U7" s="173" t="s">
        <v>71</v>
      </c>
      <c r="V7" s="163" t="s">
        <v>95</v>
      </c>
      <c r="W7" s="174">
        <v>21</v>
      </c>
      <c r="X7" s="162">
        <v>18</v>
      </c>
      <c r="Z7" s="173" t="s">
        <v>71</v>
      </c>
      <c r="AA7" s="163" t="s">
        <v>95</v>
      </c>
      <c r="AB7" s="175">
        <v>45</v>
      </c>
    </row>
    <row r="8" spans="1:28">
      <c r="A8" s="190" t="s">
        <v>31</v>
      </c>
      <c r="B8" s="350" t="s">
        <v>103</v>
      </c>
      <c r="C8" s="159">
        <v>48</v>
      </c>
      <c r="D8" s="160">
        <v>66</v>
      </c>
      <c r="F8" s="190" t="s">
        <v>31</v>
      </c>
      <c r="G8" s="350" t="s">
        <v>103</v>
      </c>
      <c r="H8" s="161">
        <v>17</v>
      </c>
      <c r="I8" s="162">
        <v>60</v>
      </c>
      <c r="K8" s="190" t="s">
        <v>31</v>
      </c>
      <c r="L8" s="350" t="s">
        <v>103</v>
      </c>
      <c r="M8" s="163">
        <v>43</v>
      </c>
      <c r="O8" s="153"/>
      <c r="P8" s="173" t="s">
        <v>193</v>
      </c>
      <c r="Q8" s="163" t="s">
        <v>218</v>
      </c>
      <c r="R8" s="159">
        <v>54</v>
      </c>
      <c r="S8" s="162">
        <v>46</v>
      </c>
      <c r="U8" s="173" t="s">
        <v>358</v>
      </c>
      <c r="V8" s="163" t="s">
        <v>416</v>
      </c>
      <c r="W8" s="174">
        <v>19</v>
      </c>
      <c r="X8" s="162">
        <v>20</v>
      </c>
      <c r="Z8" s="173" t="s">
        <v>358</v>
      </c>
      <c r="AA8" s="163" t="s">
        <v>416</v>
      </c>
      <c r="AB8" s="175">
        <v>43</v>
      </c>
    </row>
    <row r="9" spans="1:28">
      <c r="A9" s="190" t="s">
        <v>85</v>
      </c>
      <c r="B9" s="350" t="s">
        <v>55</v>
      </c>
      <c r="C9" s="159">
        <v>47</v>
      </c>
      <c r="D9" s="160">
        <v>70</v>
      </c>
      <c r="F9" s="190" t="s">
        <v>9</v>
      </c>
      <c r="G9" s="350" t="s">
        <v>4</v>
      </c>
      <c r="H9" s="161">
        <v>17</v>
      </c>
      <c r="I9" s="162">
        <v>50</v>
      </c>
      <c r="K9" s="190" t="s">
        <v>9</v>
      </c>
      <c r="L9" s="350" t="s">
        <v>4</v>
      </c>
      <c r="M9" s="163">
        <v>41</v>
      </c>
      <c r="O9" s="153"/>
      <c r="P9" s="173" t="s">
        <v>164</v>
      </c>
      <c r="Q9" s="163" t="s">
        <v>137</v>
      </c>
      <c r="R9" s="159">
        <v>53</v>
      </c>
      <c r="S9" s="162">
        <v>55</v>
      </c>
      <c r="U9" s="173" t="s">
        <v>193</v>
      </c>
      <c r="V9" s="163" t="s">
        <v>218</v>
      </c>
      <c r="W9" s="174">
        <v>16</v>
      </c>
      <c r="X9" s="162">
        <v>16</v>
      </c>
      <c r="Z9" s="173" t="s">
        <v>193</v>
      </c>
      <c r="AA9" s="163" t="s">
        <v>218</v>
      </c>
      <c r="AB9" s="175">
        <v>41</v>
      </c>
    </row>
    <row r="10" spans="1:28" ht="16" thickBot="1">
      <c r="A10" s="351" t="s">
        <v>9</v>
      </c>
      <c r="B10" s="352" t="s">
        <v>4</v>
      </c>
      <c r="C10" s="159">
        <v>47</v>
      </c>
      <c r="D10" s="160">
        <v>58</v>
      </c>
      <c r="F10" s="353" t="s">
        <v>85</v>
      </c>
      <c r="G10" s="354" t="s">
        <v>55</v>
      </c>
      <c r="H10" s="164">
        <v>14</v>
      </c>
      <c r="I10" s="165">
        <v>41</v>
      </c>
      <c r="K10" s="190" t="s">
        <v>85</v>
      </c>
      <c r="L10" s="350" t="s">
        <v>55</v>
      </c>
      <c r="M10" s="163">
        <v>40</v>
      </c>
      <c r="O10" s="153"/>
      <c r="P10" s="173" t="s">
        <v>358</v>
      </c>
      <c r="Q10" s="163" t="s">
        <v>416</v>
      </c>
      <c r="R10" s="159">
        <v>53</v>
      </c>
      <c r="S10" s="162">
        <v>48</v>
      </c>
      <c r="U10" s="173" t="s">
        <v>174</v>
      </c>
      <c r="V10" s="163" t="s">
        <v>175</v>
      </c>
      <c r="W10" s="176">
        <v>11</v>
      </c>
      <c r="X10" s="165">
        <v>16</v>
      </c>
      <c r="Z10" s="173" t="s">
        <v>174</v>
      </c>
      <c r="AA10" s="163" t="s">
        <v>175</v>
      </c>
      <c r="AB10" s="175">
        <v>40</v>
      </c>
    </row>
    <row r="11" spans="1:28">
      <c r="A11" s="190" t="s">
        <v>7</v>
      </c>
      <c r="B11" s="350" t="s">
        <v>3</v>
      </c>
      <c r="C11" s="159">
        <v>45</v>
      </c>
      <c r="D11" s="160">
        <v>77</v>
      </c>
      <c r="K11" s="190" t="s">
        <v>107</v>
      </c>
      <c r="L11" s="350" t="s">
        <v>519</v>
      </c>
      <c r="M11" s="163">
        <v>39</v>
      </c>
      <c r="O11" s="153"/>
      <c r="P11" s="173" t="s">
        <v>227</v>
      </c>
      <c r="Q11" s="163" t="s">
        <v>228</v>
      </c>
      <c r="R11" s="159">
        <v>52</v>
      </c>
      <c r="S11" s="162">
        <v>68</v>
      </c>
      <c r="Z11" s="173" t="s">
        <v>239</v>
      </c>
      <c r="AA11" s="163" t="s">
        <v>407</v>
      </c>
      <c r="AB11" s="175">
        <v>39</v>
      </c>
    </row>
    <row r="12" spans="1:28">
      <c r="A12" s="190" t="s">
        <v>51</v>
      </c>
      <c r="B12" s="350" t="s">
        <v>38</v>
      </c>
      <c r="C12" s="159">
        <v>43</v>
      </c>
      <c r="D12" s="160">
        <v>57</v>
      </c>
      <c r="K12" s="190" t="s">
        <v>7</v>
      </c>
      <c r="L12" s="350" t="s">
        <v>3</v>
      </c>
      <c r="M12" s="163">
        <v>38</v>
      </c>
      <c r="O12" s="153"/>
      <c r="P12" s="173" t="s">
        <v>239</v>
      </c>
      <c r="Q12" s="163" t="s">
        <v>407</v>
      </c>
      <c r="R12" s="159">
        <v>52</v>
      </c>
      <c r="S12" s="162">
        <v>45</v>
      </c>
      <c r="Z12" s="173" t="s">
        <v>437</v>
      </c>
      <c r="AA12" s="163" t="s">
        <v>438</v>
      </c>
      <c r="AB12" s="175">
        <v>38</v>
      </c>
    </row>
    <row r="13" spans="1:28" ht="16" thickBot="1">
      <c r="A13" s="190" t="s">
        <v>251</v>
      </c>
      <c r="B13" s="350" t="s">
        <v>121</v>
      </c>
      <c r="C13" s="159">
        <v>43</v>
      </c>
      <c r="D13" s="160">
        <v>49</v>
      </c>
      <c r="G13" s="149" t="s">
        <v>33</v>
      </c>
      <c r="K13" s="190" t="s">
        <v>251</v>
      </c>
      <c r="L13" s="350" t="s">
        <v>121</v>
      </c>
      <c r="M13" s="163">
        <v>37</v>
      </c>
      <c r="O13" s="153"/>
      <c r="P13" s="173" t="s">
        <v>437</v>
      </c>
      <c r="Q13" s="163" t="s">
        <v>438</v>
      </c>
      <c r="R13" s="159">
        <v>50</v>
      </c>
      <c r="S13" s="162">
        <v>40</v>
      </c>
      <c r="V13" s="149" t="s">
        <v>33</v>
      </c>
      <c r="Z13" s="173" t="s">
        <v>524</v>
      </c>
      <c r="AA13" s="163" t="s">
        <v>409</v>
      </c>
      <c r="AB13" s="175">
        <v>37</v>
      </c>
    </row>
    <row r="14" spans="1:28" ht="17" thickTop="1" thickBot="1">
      <c r="A14" s="355" t="s">
        <v>107</v>
      </c>
      <c r="B14" s="350" t="s">
        <v>519</v>
      </c>
      <c r="C14" s="159">
        <v>41</v>
      </c>
      <c r="D14" s="160">
        <v>59</v>
      </c>
      <c r="F14" s="152" t="s">
        <v>26</v>
      </c>
      <c r="G14" s="152" t="s">
        <v>77</v>
      </c>
      <c r="H14" s="152" t="s">
        <v>64</v>
      </c>
      <c r="I14" s="152" t="s">
        <v>65</v>
      </c>
      <c r="K14" s="190" t="s">
        <v>38</v>
      </c>
      <c r="L14" s="350" t="s">
        <v>51</v>
      </c>
      <c r="M14" s="163">
        <v>36</v>
      </c>
      <c r="O14" s="153"/>
      <c r="P14" s="173" t="s">
        <v>189</v>
      </c>
      <c r="Q14" s="163" t="s">
        <v>209</v>
      </c>
      <c r="R14" s="159">
        <v>50</v>
      </c>
      <c r="S14" s="162">
        <v>40</v>
      </c>
      <c r="U14" s="152" t="s">
        <v>26</v>
      </c>
      <c r="V14" s="152" t="s">
        <v>77</v>
      </c>
      <c r="W14" s="167" t="s">
        <v>64</v>
      </c>
      <c r="X14" s="167" t="s">
        <v>65</v>
      </c>
      <c r="Z14" s="173" t="s">
        <v>445</v>
      </c>
      <c r="AA14" s="163" t="s">
        <v>410</v>
      </c>
      <c r="AB14" s="175">
        <v>36</v>
      </c>
    </row>
    <row r="15" spans="1:28" ht="16" thickTop="1">
      <c r="A15" s="190" t="s">
        <v>111</v>
      </c>
      <c r="B15" s="350" t="s">
        <v>109</v>
      </c>
      <c r="C15" s="159">
        <v>41</v>
      </c>
      <c r="D15" s="160">
        <v>58</v>
      </c>
      <c r="F15" s="187" t="s">
        <v>107</v>
      </c>
      <c r="G15" s="349" t="s">
        <v>519</v>
      </c>
      <c r="H15" s="156">
        <v>26</v>
      </c>
      <c r="I15" s="157">
        <v>34</v>
      </c>
      <c r="K15" s="190" t="s">
        <v>111</v>
      </c>
      <c r="L15" s="350" t="s">
        <v>109</v>
      </c>
      <c r="M15" s="163">
        <v>35</v>
      </c>
      <c r="O15" s="153"/>
      <c r="P15" s="173" t="s">
        <v>445</v>
      </c>
      <c r="Q15" s="163" t="s">
        <v>410</v>
      </c>
      <c r="R15" s="159">
        <v>50</v>
      </c>
      <c r="S15" s="162">
        <v>23</v>
      </c>
      <c r="U15" s="173" t="s">
        <v>239</v>
      </c>
      <c r="V15" s="163" t="s">
        <v>407</v>
      </c>
      <c r="W15" s="171">
        <v>25</v>
      </c>
      <c r="X15" s="157">
        <v>16</v>
      </c>
      <c r="Z15" s="173" t="s">
        <v>227</v>
      </c>
      <c r="AA15" s="163" t="s">
        <v>228</v>
      </c>
      <c r="AB15" s="175">
        <v>35</v>
      </c>
    </row>
    <row r="16" spans="1:28">
      <c r="A16" s="190" t="s">
        <v>520</v>
      </c>
      <c r="B16" s="350" t="s">
        <v>113</v>
      </c>
      <c r="C16" s="159">
        <v>41</v>
      </c>
      <c r="D16" s="160">
        <v>46</v>
      </c>
      <c r="F16" s="190" t="s">
        <v>7</v>
      </c>
      <c r="G16" s="350" t="s">
        <v>3</v>
      </c>
      <c r="H16" s="161">
        <v>22</v>
      </c>
      <c r="I16" s="162">
        <v>53</v>
      </c>
      <c r="K16" s="190" t="s">
        <v>520</v>
      </c>
      <c r="L16" s="350" t="s">
        <v>113</v>
      </c>
      <c r="M16" s="163">
        <v>34</v>
      </c>
      <c r="O16" s="153"/>
      <c r="P16" s="173" t="s">
        <v>524</v>
      </c>
      <c r="Q16" s="163" t="s">
        <v>409</v>
      </c>
      <c r="R16" s="159">
        <v>49</v>
      </c>
      <c r="S16" s="162">
        <v>55</v>
      </c>
      <c r="U16" s="173" t="s">
        <v>437</v>
      </c>
      <c r="V16" s="163" t="s">
        <v>438</v>
      </c>
      <c r="W16" s="174">
        <v>24</v>
      </c>
      <c r="X16" s="162">
        <v>21</v>
      </c>
      <c r="Z16" s="173" t="s">
        <v>189</v>
      </c>
      <c r="AA16" s="163" t="s">
        <v>209</v>
      </c>
      <c r="AB16" s="175">
        <v>34</v>
      </c>
    </row>
    <row r="17" spans="1:28">
      <c r="A17" s="190" t="s">
        <v>157</v>
      </c>
      <c r="B17" s="350" t="s">
        <v>356</v>
      </c>
      <c r="C17" s="159">
        <v>40</v>
      </c>
      <c r="D17" s="160">
        <v>63</v>
      </c>
      <c r="F17" s="190" t="s">
        <v>251</v>
      </c>
      <c r="G17" s="350" t="s">
        <v>121</v>
      </c>
      <c r="H17" s="161">
        <v>20</v>
      </c>
      <c r="I17" s="162">
        <v>36</v>
      </c>
      <c r="K17" s="190" t="s">
        <v>157</v>
      </c>
      <c r="L17" s="350" t="s">
        <v>356</v>
      </c>
      <c r="M17" s="163">
        <v>33</v>
      </c>
      <c r="O17" s="153"/>
      <c r="P17" s="173" t="s">
        <v>449</v>
      </c>
      <c r="Q17" s="163" t="s">
        <v>411</v>
      </c>
      <c r="R17" s="159">
        <v>48</v>
      </c>
      <c r="S17" s="162">
        <v>40</v>
      </c>
      <c r="U17" s="173" t="s">
        <v>524</v>
      </c>
      <c r="V17" s="163" t="s">
        <v>409</v>
      </c>
      <c r="W17" s="174">
        <v>22</v>
      </c>
      <c r="X17" s="162">
        <v>30</v>
      </c>
      <c r="Z17" s="173" t="s">
        <v>449</v>
      </c>
      <c r="AA17" s="163" t="s">
        <v>411</v>
      </c>
      <c r="AB17" s="163">
        <v>33</v>
      </c>
    </row>
    <row r="18" spans="1:28">
      <c r="A18" s="190" t="s">
        <v>10</v>
      </c>
      <c r="B18" s="350" t="s">
        <v>6</v>
      </c>
      <c r="C18" s="159">
        <v>40</v>
      </c>
      <c r="D18" s="160">
        <v>59</v>
      </c>
      <c r="F18" s="190" t="s">
        <v>38</v>
      </c>
      <c r="G18" s="350" t="s">
        <v>51</v>
      </c>
      <c r="H18" s="161">
        <v>18</v>
      </c>
      <c r="I18" s="162">
        <v>34</v>
      </c>
      <c r="K18" s="190" t="s">
        <v>10</v>
      </c>
      <c r="L18" s="350" t="s">
        <v>6</v>
      </c>
      <c r="M18" s="163">
        <v>32</v>
      </c>
      <c r="O18" s="153"/>
      <c r="P18" s="173" t="s">
        <v>452</v>
      </c>
      <c r="Q18" s="163" t="s">
        <v>453</v>
      </c>
      <c r="R18" s="159">
        <v>48</v>
      </c>
      <c r="S18" s="162">
        <v>22</v>
      </c>
      <c r="U18" s="173" t="s">
        <v>445</v>
      </c>
      <c r="V18" s="163" t="s">
        <v>410</v>
      </c>
      <c r="W18" s="174">
        <v>20</v>
      </c>
      <c r="X18" s="162">
        <v>14</v>
      </c>
      <c r="Z18" s="173" t="s">
        <v>452</v>
      </c>
      <c r="AA18" s="163" t="s">
        <v>453</v>
      </c>
      <c r="AB18" s="163">
        <v>32</v>
      </c>
    </row>
    <row r="19" spans="1:28">
      <c r="A19" s="190" t="s">
        <v>22</v>
      </c>
      <c r="B19" s="350" t="s">
        <v>92</v>
      </c>
      <c r="C19" s="159">
        <v>40</v>
      </c>
      <c r="D19" s="160">
        <v>50</v>
      </c>
      <c r="F19" s="190" t="s">
        <v>111</v>
      </c>
      <c r="G19" s="350" t="s">
        <v>109</v>
      </c>
      <c r="H19" s="161">
        <v>16</v>
      </c>
      <c r="I19" s="162">
        <v>30</v>
      </c>
      <c r="K19" s="190" t="s">
        <v>22</v>
      </c>
      <c r="L19" s="350" t="s">
        <v>92</v>
      </c>
      <c r="M19" s="163">
        <v>31</v>
      </c>
      <c r="O19" s="153"/>
      <c r="P19" s="173" t="s">
        <v>49</v>
      </c>
      <c r="Q19" s="163" t="s">
        <v>50</v>
      </c>
      <c r="R19" s="159">
        <v>47</v>
      </c>
      <c r="S19" s="162">
        <v>46</v>
      </c>
      <c r="U19" s="173" t="s">
        <v>227</v>
      </c>
      <c r="V19" s="163" t="s">
        <v>228</v>
      </c>
      <c r="W19" s="174">
        <v>19</v>
      </c>
      <c r="X19" s="162">
        <v>18</v>
      </c>
      <c r="Z19" s="173" t="s">
        <v>49</v>
      </c>
      <c r="AA19" s="163" t="s">
        <v>50</v>
      </c>
      <c r="AB19" s="163">
        <v>31</v>
      </c>
    </row>
    <row r="20" spans="1:28" ht="16" thickBot="1">
      <c r="A20" s="190" t="s">
        <v>84</v>
      </c>
      <c r="B20" s="350" t="s">
        <v>253</v>
      </c>
      <c r="C20" s="159">
        <v>39</v>
      </c>
      <c r="D20" s="160">
        <v>55</v>
      </c>
      <c r="F20" s="353" t="s">
        <v>520</v>
      </c>
      <c r="G20" s="354" t="s">
        <v>113</v>
      </c>
      <c r="H20" s="164">
        <v>14</v>
      </c>
      <c r="I20" s="165">
        <v>32</v>
      </c>
      <c r="K20" s="190" t="s">
        <v>84</v>
      </c>
      <c r="L20" s="350" t="s">
        <v>253</v>
      </c>
      <c r="M20" s="163">
        <v>30</v>
      </c>
      <c r="O20" s="153"/>
      <c r="P20" s="173" t="s">
        <v>178</v>
      </c>
      <c r="Q20" s="163" t="s">
        <v>183</v>
      </c>
      <c r="R20" s="159">
        <v>46</v>
      </c>
      <c r="S20" s="162">
        <v>64</v>
      </c>
      <c r="U20" s="173" t="s">
        <v>189</v>
      </c>
      <c r="V20" s="163" t="s">
        <v>209</v>
      </c>
      <c r="W20" s="176">
        <v>10</v>
      </c>
      <c r="X20" s="165">
        <v>15</v>
      </c>
      <c r="Z20" s="173" t="s">
        <v>178</v>
      </c>
      <c r="AA20" s="163" t="s">
        <v>183</v>
      </c>
      <c r="AB20" s="163">
        <v>30</v>
      </c>
    </row>
    <row r="21" spans="1:28">
      <c r="A21" s="190" t="s">
        <v>129</v>
      </c>
      <c r="B21" s="350" t="s">
        <v>131</v>
      </c>
      <c r="C21" s="159">
        <v>35</v>
      </c>
      <c r="D21" s="160">
        <v>67</v>
      </c>
      <c r="K21" s="190" t="s">
        <v>129</v>
      </c>
      <c r="L21" s="350" t="s">
        <v>131</v>
      </c>
      <c r="M21" s="163">
        <v>29</v>
      </c>
      <c r="O21" s="153"/>
      <c r="P21" s="173" t="s">
        <v>525</v>
      </c>
      <c r="Q21" s="163" t="s">
        <v>526</v>
      </c>
      <c r="R21" s="159">
        <v>46</v>
      </c>
      <c r="S21" s="162">
        <v>54</v>
      </c>
      <c r="Z21" s="173" t="s">
        <v>525</v>
      </c>
      <c r="AA21" s="163" t="s">
        <v>526</v>
      </c>
      <c r="AB21" s="163">
        <v>29</v>
      </c>
    </row>
    <row r="22" spans="1:28">
      <c r="A22" s="190" t="s">
        <v>62</v>
      </c>
      <c r="B22" s="350" t="s">
        <v>110</v>
      </c>
      <c r="C22" s="159">
        <v>35</v>
      </c>
      <c r="D22" s="160">
        <v>51</v>
      </c>
      <c r="K22" s="190" t="s">
        <v>62</v>
      </c>
      <c r="L22" s="350" t="s">
        <v>110</v>
      </c>
      <c r="M22" s="163">
        <v>28</v>
      </c>
      <c r="P22" s="173" t="s">
        <v>127</v>
      </c>
      <c r="Q22" s="163" t="s">
        <v>148</v>
      </c>
      <c r="R22" s="159">
        <v>46</v>
      </c>
      <c r="S22" s="162">
        <v>50</v>
      </c>
      <c r="Z22" s="173" t="s">
        <v>127</v>
      </c>
      <c r="AA22" s="163" t="s">
        <v>148</v>
      </c>
      <c r="AB22" s="163">
        <v>28</v>
      </c>
    </row>
    <row r="23" spans="1:28">
      <c r="A23" s="190" t="s">
        <v>143</v>
      </c>
      <c r="B23" s="350" t="s">
        <v>252</v>
      </c>
      <c r="C23" s="159">
        <v>35</v>
      </c>
      <c r="D23" s="160">
        <v>48</v>
      </c>
      <c r="K23" s="190" t="s">
        <v>143</v>
      </c>
      <c r="L23" s="350" t="s">
        <v>252</v>
      </c>
      <c r="M23" s="163">
        <v>27</v>
      </c>
      <c r="P23" s="173" t="s">
        <v>204</v>
      </c>
      <c r="Q23" s="163" t="s">
        <v>527</v>
      </c>
      <c r="R23" s="159">
        <v>46</v>
      </c>
      <c r="S23" s="162">
        <v>45</v>
      </c>
      <c r="Z23" s="173" t="s">
        <v>204</v>
      </c>
      <c r="AA23" s="163" t="s">
        <v>527</v>
      </c>
      <c r="AB23" s="163">
        <v>27</v>
      </c>
    </row>
    <row r="24" spans="1:28">
      <c r="A24" s="190" t="s">
        <v>124</v>
      </c>
      <c r="B24" s="350" t="s">
        <v>521</v>
      </c>
      <c r="C24" s="159">
        <v>32</v>
      </c>
      <c r="D24" s="160">
        <v>61</v>
      </c>
      <c r="K24" s="190" t="s">
        <v>124</v>
      </c>
      <c r="L24" s="350" t="s">
        <v>521</v>
      </c>
      <c r="M24" s="163">
        <v>26</v>
      </c>
      <c r="P24" s="173" t="s">
        <v>179</v>
      </c>
      <c r="Q24" s="163" t="s">
        <v>185</v>
      </c>
      <c r="R24" s="159">
        <v>44</v>
      </c>
      <c r="S24" s="162">
        <v>51</v>
      </c>
      <c r="Z24" s="173" t="s">
        <v>179</v>
      </c>
      <c r="AA24" s="163" t="s">
        <v>185</v>
      </c>
      <c r="AB24" s="163">
        <v>26</v>
      </c>
    </row>
    <row r="25" spans="1:28">
      <c r="A25" s="356" t="s">
        <v>522</v>
      </c>
      <c r="B25" s="357"/>
      <c r="C25" s="358"/>
      <c r="D25" s="359"/>
      <c r="K25" s="357"/>
      <c r="L25" s="357"/>
      <c r="M25" s="360"/>
      <c r="P25" s="364" t="s">
        <v>522</v>
      </c>
      <c r="Q25" s="177"/>
      <c r="R25" s="177"/>
      <c r="S25" s="177"/>
    </row>
    <row r="26" spans="1:28">
      <c r="A26" s="361"/>
      <c r="B26" s="361"/>
      <c r="C26" s="362"/>
      <c r="D26" s="363"/>
      <c r="K26" s="361"/>
      <c r="L26" s="361"/>
      <c r="M26" s="177"/>
      <c r="P26" s="177"/>
      <c r="Q26" s="177"/>
      <c r="R26" s="177"/>
      <c r="S26" s="177"/>
    </row>
    <row r="27" spans="1:28">
      <c r="A27" s="361"/>
      <c r="B27" s="361"/>
      <c r="C27" s="362"/>
      <c r="D27" s="363"/>
      <c r="K27" s="361"/>
      <c r="L27" s="361"/>
      <c r="M27" s="177"/>
      <c r="P27" s="177"/>
      <c r="Q27" s="177"/>
      <c r="R27" s="177"/>
      <c r="S27" s="177"/>
    </row>
  </sheetData>
  <mergeCells count="2">
    <mergeCell ref="A1:B1"/>
    <mergeCell ref="P1:Q1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6"/>
  <sheetViews>
    <sheetView topLeftCell="U1" workbookViewId="0">
      <selection activeCell="AE11" sqref="AE11"/>
    </sheetView>
  </sheetViews>
  <sheetFormatPr baseColWidth="10" defaultColWidth="8.83203125" defaultRowHeight="15" x14ac:dyDescent="0"/>
  <cols>
    <col min="1" max="1" width="20.5" style="149" customWidth="1"/>
    <col min="2" max="2" width="11.6640625" style="149" customWidth="1"/>
    <col min="3" max="3" width="8.83203125" style="149"/>
    <col min="4" max="4" width="5.5" style="149" customWidth="1"/>
    <col min="5" max="5" width="9.1640625" style="149" customWidth="1"/>
    <col min="6" max="6" width="18.5" style="149" customWidth="1"/>
    <col min="7" max="8" width="8.83203125" style="149"/>
    <col min="9" max="9" width="8.83203125" style="150"/>
    <col min="10" max="10" width="18.83203125" style="149" customWidth="1"/>
    <col min="11" max="11" width="10.1640625" style="149" customWidth="1"/>
    <col min="12" max="12" width="11" style="149" customWidth="1"/>
    <col min="13" max="13" width="10.83203125" style="150" customWidth="1"/>
    <col min="14" max="14" width="8.83203125" style="150"/>
    <col min="15" max="15" width="19.5" style="149" customWidth="1"/>
    <col min="16" max="16" width="10.83203125" style="149" customWidth="1"/>
    <col min="17" max="18" width="8.83203125" style="149"/>
    <col min="19" max="19" width="19.5" style="275" customWidth="1"/>
    <col min="20" max="20" width="11.6640625" style="29" customWidth="1"/>
    <col min="21" max="21" width="9.1640625" style="29" customWidth="1"/>
    <col min="22" max="22" width="9.1640625" style="275" customWidth="1"/>
    <col min="23" max="23" width="7.33203125" style="275" customWidth="1"/>
    <col min="24" max="24" width="20.5" style="275" customWidth="1"/>
    <col min="25" max="26" width="9.1640625" style="29" customWidth="1"/>
    <col min="28" max="28" width="18.83203125" style="275" customWidth="1"/>
    <col min="29" max="29" width="10.1640625" style="275" customWidth="1"/>
    <col min="30" max="30" width="11" style="275" customWidth="1"/>
    <col min="31" max="31" width="10.83203125" customWidth="1"/>
    <col min="33" max="33" width="20.1640625" style="275" customWidth="1"/>
    <col min="34" max="34" width="10.83203125" style="275" customWidth="1"/>
    <col min="35" max="36" width="9.1640625" style="3" customWidth="1"/>
  </cols>
  <sheetData>
    <row r="1" spans="1:36" ht="18">
      <c r="A1" s="377" t="s">
        <v>528</v>
      </c>
      <c r="B1" s="377"/>
      <c r="S1" s="377" t="s">
        <v>531</v>
      </c>
      <c r="T1" s="377"/>
      <c r="AI1"/>
      <c r="AJ1"/>
    </row>
    <row r="2" spans="1:36" ht="18">
      <c r="A2" s="31"/>
      <c r="B2" s="31"/>
      <c r="S2" s="274"/>
      <c r="T2" s="178"/>
      <c r="AI2"/>
      <c r="AJ2"/>
    </row>
    <row r="3" spans="1:36" ht="16" thickBot="1">
      <c r="A3" s="149" t="s">
        <v>27</v>
      </c>
      <c r="F3" s="149" t="s">
        <v>78</v>
      </c>
      <c r="J3" s="149" t="s">
        <v>79</v>
      </c>
      <c r="S3" s="275" t="s">
        <v>27</v>
      </c>
      <c r="X3" s="275" t="s">
        <v>78</v>
      </c>
      <c r="AB3" s="275" t="s">
        <v>79</v>
      </c>
      <c r="AI3"/>
      <c r="AJ3"/>
    </row>
    <row r="4" spans="1:36" ht="17" thickTop="1" thickBot="1">
      <c r="A4" s="151" t="s">
        <v>26</v>
      </c>
      <c r="B4" s="151" t="s">
        <v>64</v>
      </c>
      <c r="C4" s="151" t="s">
        <v>65</v>
      </c>
      <c r="F4" s="152" t="s">
        <v>26</v>
      </c>
      <c r="G4" s="152" t="s">
        <v>64</v>
      </c>
      <c r="H4" s="152" t="s">
        <v>65</v>
      </c>
      <c r="J4" s="152" t="s">
        <v>26</v>
      </c>
      <c r="K4" s="152" t="s">
        <v>64</v>
      </c>
      <c r="L4" s="152" t="s">
        <v>65</v>
      </c>
      <c r="M4" s="152" t="s">
        <v>80</v>
      </c>
      <c r="O4" s="152" t="s">
        <v>26</v>
      </c>
      <c r="P4" s="152" t="s">
        <v>37</v>
      </c>
      <c r="S4" s="34" t="s">
        <v>26</v>
      </c>
      <c r="T4" s="32" t="s">
        <v>64</v>
      </c>
      <c r="U4" s="32" t="s">
        <v>65</v>
      </c>
      <c r="X4" s="27" t="s">
        <v>26</v>
      </c>
      <c r="Y4" s="179" t="s">
        <v>64</v>
      </c>
      <c r="Z4" s="179" t="s">
        <v>65</v>
      </c>
      <c r="AB4" s="27" t="s">
        <v>26</v>
      </c>
      <c r="AC4" s="27" t="s">
        <v>64</v>
      </c>
      <c r="AD4" s="27" t="s">
        <v>65</v>
      </c>
      <c r="AE4" s="27" t="s">
        <v>80</v>
      </c>
      <c r="AG4" s="27" t="s">
        <v>26</v>
      </c>
      <c r="AH4" s="27" t="s">
        <v>37</v>
      </c>
      <c r="AI4"/>
      <c r="AJ4"/>
    </row>
    <row r="5" spans="1:36" ht="16" thickTop="1">
      <c r="A5" s="365" t="s">
        <v>106</v>
      </c>
      <c r="B5" s="183">
        <v>68</v>
      </c>
      <c r="C5" s="184">
        <v>88</v>
      </c>
      <c r="D5" s="149" t="s">
        <v>52</v>
      </c>
      <c r="F5" s="185" t="s">
        <v>7</v>
      </c>
      <c r="G5" s="186">
        <v>42</v>
      </c>
      <c r="H5" s="158">
        <v>81</v>
      </c>
      <c r="J5" s="185" t="s">
        <v>7</v>
      </c>
      <c r="K5" s="186">
        <v>15</v>
      </c>
      <c r="L5" s="186">
        <v>50</v>
      </c>
      <c r="M5" s="158">
        <v>1</v>
      </c>
      <c r="O5" s="365" t="s">
        <v>7</v>
      </c>
      <c r="P5" s="158">
        <v>50</v>
      </c>
      <c r="S5" s="180" t="s">
        <v>122</v>
      </c>
      <c r="T5" s="181">
        <v>71</v>
      </c>
      <c r="U5" s="181">
        <v>46</v>
      </c>
      <c r="V5" s="275" t="s">
        <v>52</v>
      </c>
      <c r="X5" s="182" t="s">
        <v>179</v>
      </c>
      <c r="Y5" s="366">
        <v>36</v>
      </c>
      <c r="Z5" s="367">
        <v>29</v>
      </c>
      <c r="AB5" s="182" t="s">
        <v>363</v>
      </c>
      <c r="AC5" s="366">
        <v>16</v>
      </c>
      <c r="AD5" s="368">
        <v>24</v>
      </c>
      <c r="AE5" s="28">
        <v>1</v>
      </c>
      <c r="AG5" s="182" t="s">
        <v>363</v>
      </c>
      <c r="AH5" s="28">
        <v>50</v>
      </c>
      <c r="AI5"/>
      <c r="AJ5"/>
    </row>
    <row r="6" spans="1:36">
      <c r="A6" s="280" t="s">
        <v>31</v>
      </c>
      <c r="B6" s="188">
        <v>67</v>
      </c>
      <c r="C6" s="189">
        <v>89</v>
      </c>
      <c r="D6" s="149" t="s">
        <v>53</v>
      </c>
      <c r="F6" s="173" t="s">
        <v>2</v>
      </c>
      <c r="G6" s="189">
        <v>36</v>
      </c>
      <c r="H6" s="163">
        <v>70</v>
      </c>
      <c r="J6" s="173" t="s">
        <v>31</v>
      </c>
      <c r="K6" s="189">
        <v>13</v>
      </c>
      <c r="L6" s="189">
        <v>37</v>
      </c>
      <c r="M6" s="163">
        <v>2</v>
      </c>
      <c r="O6" s="280" t="s">
        <v>31</v>
      </c>
      <c r="P6" s="163">
        <v>47</v>
      </c>
      <c r="S6" s="10" t="s">
        <v>363</v>
      </c>
      <c r="T6" s="174">
        <v>62</v>
      </c>
      <c r="U6" s="174">
        <v>52</v>
      </c>
      <c r="V6" s="275" t="s">
        <v>53</v>
      </c>
      <c r="X6" s="21" t="s">
        <v>405</v>
      </c>
      <c r="Y6" s="369">
        <v>35</v>
      </c>
      <c r="Z6" s="370">
        <v>22</v>
      </c>
      <c r="AB6" s="21" t="s">
        <v>179</v>
      </c>
      <c r="AC6" s="369">
        <v>13</v>
      </c>
      <c r="AD6" s="371">
        <v>20</v>
      </c>
      <c r="AE6" s="22">
        <v>3</v>
      </c>
      <c r="AG6" s="21" t="s">
        <v>179</v>
      </c>
      <c r="AH6" s="22">
        <v>47</v>
      </c>
      <c r="AI6"/>
      <c r="AJ6"/>
    </row>
    <row r="7" spans="1:36">
      <c r="A7" s="280" t="s">
        <v>7</v>
      </c>
      <c r="B7" s="188">
        <v>63</v>
      </c>
      <c r="C7" s="189">
        <v>79</v>
      </c>
      <c r="D7" s="149" t="s">
        <v>52</v>
      </c>
      <c r="F7" s="173" t="s">
        <v>106</v>
      </c>
      <c r="G7" s="189">
        <v>36</v>
      </c>
      <c r="H7" s="163">
        <v>46</v>
      </c>
      <c r="J7" s="173" t="s">
        <v>5</v>
      </c>
      <c r="K7" s="189">
        <v>12</v>
      </c>
      <c r="L7" s="189" t="s">
        <v>529</v>
      </c>
      <c r="M7" s="163">
        <v>4</v>
      </c>
      <c r="O7" s="280" t="s">
        <v>2</v>
      </c>
      <c r="P7" s="163">
        <v>45</v>
      </c>
      <c r="S7" s="10" t="s">
        <v>49</v>
      </c>
      <c r="T7" s="174">
        <v>59</v>
      </c>
      <c r="U7" s="174">
        <v>45</v>
      </c>
      <c r="V7" s="275" t="s">
        <v>52</v>
      </c>
      <c r="X7" s="21" t="s">
        <v>49</v>
      </c>
      <c r="Y7" s="369">
        <v>32</v>
      </c>
      <c r="Z7" s="370">
        <v>21</v>
      </c>
      <c r="AB7" s="21" t="s">
        <v>337</v>
      </c>
      <c r="AC7" s="369">
        <v>10</v>
      </c>
      <c r="AD7" s="371">
        <v>10</v>
      </c>
      <c r="AE7" s="22">
        <v>2</v>
      </c>
      <c r="AG7" s="21" t="s">
        <v>337</v>
      </c>
      <c r="AH7" s="22">
        <v>45</v>
      </c>
      <c r="AI7"/>
      <c r="AJ7"/>
    </row>
    <row r="8" spans="1:36" ht="16" thickBot="1">
      <c r="A8" s="280" t="s">
        <v>5</v>
      </c>
      <c r="B8" s="188">
        <v>60</v>
      </c>
      <c r="C8" s="189">
        <v>68</v>
      </c>
      <c r="D8" s="149" t="s">
        <v>53</v>
      </c>
      <c r="F8" s="173" t="s">
        <v>104</v>
      </c>
      <c r="G8" s="189">
        <v>28</v>
      </c>
      <c r="H8" s="163">
        <v>62</v>
      </c>
      <c r="J8" s="191" t="s">
        <v>2</v>
      </c>
      <c r="K8" s="192">
        <v>6</v>
      </c>
      <c r="L8" s="192" t="s">
        <v>529</v>
      </c>
      <c r="M8" s="193">
        <v>3</v>
      </c>
      <c r="O8" s="280" t="s">
        <v>5</v>
      </c>
      <c r="P8" s="163">
        <v>43</v>
      </c>
      <c r="S8" s="10" t="s">
        <v>176</v>
      </c>
      <c r="T8" s="174">
        <v>57</v>
      </c>
      <c r="U8" s="174">
        <v>41</v>
      </c>
      <c r="V8" s="275" t="s">
        <v>53</v>
      </c>
      <c r="X8" s="21" t="s">
        <v>178</v>
      </c>
      <c r="Y8" s="369">
        <v>32</v>
      </c>
      <c r="Z8" s="370">
        <v>28</v>
      </c>
      <c r="AB8" s="23" t="s">
        <v>405</v>
      </c>
      <c r="AC8" s="372">
        <v>9</v>
      </c>
      <c r="AD8" s="373">
        <v>9</v>
      </c>
      <c r="AE8" s="24">
        <v>4</v>
      </c>
      <c r="AG8" s="374" t="s">
        <v>405</v>
      </c>
      <c r="AH8" s="22">
        <v>43</v>
      </c>
      <c r="AI8"/>
      <c r="AJ8"/>
    </row>
    <row r="9" spans="1:36">
      <c r="A9" s="283" t="s">
        <v>111</v>
      </c>
      <c r="B9" s="188">
        <v>60</v>
      </c>
      <c r="C9" s="189">
        <v>65</v>
      </c>
      <c r="D9" s="149" t="s">
        <v>52</v>
      </c>
      <c r="F9" s="173" t="s">
        <v>130</v>
      </c>
      <c r="G9" s="189">
        <v>25</v>
      </c>
      <c r="H9" s="163">
        <v>61</v>
      </c>
      <c r="O9" s="280" t="s">
        <v>106</v>
      </c>
      <c r="P9" s="163">
        <v>41</v>
      </c>
      <c r="S9" s="10" t="s">
        <v>412</v>
      </c>
      <c r="T9" s="174">
        <v>57</v>
      </c>
      <c r="U9" s="174">
        <v>36</v>
      </c>
      <c r="X9" s="21" t="s">
        <v>444</v>
      </c>
      <c r="Y9" s="369">
        <v>31</v>
      </c>
      <c r="Z9" s="370">
        <v>26</v>
      </c>
      <c r="AG9" s="21" t="s">
        <v>174</v>
      </c>
      <c r="AH9" s="22">
        <v>41</v>
      </c>
      <c r="AI9"/>
      <c r="AJ9"/>
    </row>
    <row r="10" spans="1:36">
      <c r="A10" s="283" t="s">
        <v>101</v>
      </c>
      <c r="B10" s="188">
        <v>58</v>
      </c>
      <c r="C10" s="189">
        <v>76</v>
      </c>
      <c r="D10" s="149" t="s">
        <v>53</v>
      </c>
      <c r="F10" s="173" t="s">
        <v>111</v>
      </c>
      <c r="G10" s="189">
        <v>25</v>
      </c>
      <c r="H10" s="163">
        <v>48</v>
      </c>
      <c r="O10" s="283" t="s">
        <v>85</v>
      </c>
      <c r="P10" s="163">
        <v>40</v>
      </c>
      <c r="S10" s="10" t="s">
        <v>406</v>
      </c>
      <c r="T10" s="174">
        <v>57</v>
      </c>
      <c r="U10" s="174">
        <v>40</v>
      </c>
      <c r="V10" s="275" t="s">
        <v>53</v>
      </c>
      <c r="X10" s="21" t="s">
        <v>122</v>
      </c>
      <c r="Y10" s="369">
        <v>26</v>
      </c>
      <c r="Z10" s="370">
        <v>26</v>
      </c>
      <c r="AG10" s="21" t="s">
        <v>406</v>
      </c>
      <c r="AH10" s="22">
        <v>40</v>
      </c>
      <c r="AI10"/>
      <c r="AJ10"/>
    </row>
    <row r="11" spans="1:36">
      <c r="A11" s="280" t="s">
        <v>2</v>
      </c>
      <c r="B11" s="188">
        <v>56</v>
      </c>
      <c r="C11" s="189">
        <v>99</v>
      </c>
      <c r="D11" s="149" t="s">
        <v>52</v>
      </c>
      <c r="F11" s="173" t="s">
        <v>129</v>
      </c>
      <c r="G11" s="189">
        <v>20</v>
      </c>
      <c r="H11" s="163">
        <v>42</v>
      </c>
      <c r="O11" s="283" t="s">
        <v>107</v>
      </c>
      <c r="P11" s="163">
        <v>39</v>
      </c>
      <c r="S11" s="10" t="s">
        <v>405</v>
      </c>
      <c r="T11" s="174">
        <v>56</v>
      </c>
      <c r="U11" s="174">
        <v>32</v>
      </c>
      <c r="V11" s="275" t="s">
        <v>52</v>
      </c>
      <c r="X11" s="21" t="s">
        <v>224</v>
      </c>
      <c r="Y11" s="369">
        <v>21</v>
      </c>
      <c r="Z11" s="370">
        <v>17</v>
      </c>
      <c r="AG11" s="21" t="s">
        <v>49</v>
      </c>
      <c r="AH11" s="22">
        <v>39</v>
      </c>
      <c r="AI11"/>
      <c r="AJ11"/>
    </row>
    <row r="12" spans="1:36" ht="16" thickBot="1">
      <c r="A12" s="283" t="s">
        <v>39</v>
      </c>
      <c r="B12" s="188">
        <v>56</v>
      </c>
      <c r="C12" s="189">
        <v>79</v>
      </c>
      <c r="D12" s="149" t="s">
        <v>53</v>
      </c>
      <c r="F12" s="191" t="s">
        <v>251</v>
      </c>
      <c r="G12" s="192">
        <v>12</v>
      </c>
      <c r="H12" s="193">
        <v>33</v>
      </c>
      <c r="O12" s="283" t="s">
        <v>39</v>
      </c>
      <c r="P12" s="163">
        <v>38</v>
      </c>
      <c r="S12" s="10" t="s">
        <v>393</v>
      </c>
      <c r="T12" s="174">
        <v>55</v>
      </c>
      <c r="U12" s="174">
        <v>43</v>
      </c>
      <c r="V12" s="275" t="s">
        <v>53</v>
      </c>
      <c r="X12" s="23" t="s">
        <v>125</v>
      </c>
      <c r="Y12" s="372">
        <v>11</v>
      </c>
      <c r="Z12" s="375">
        <v>24</v>
      </c>
      <c r="AG12" s="21" t="s">
        <v>178</v>
      </c>
      <c r="AH12" s="22">
        <v>38</v>
      </c>
      <c r="AI12"/>
      <c r="AJ12"/>
    </row>
    <row r="13" spans="1:36">
      <c r="A13" s="283" t="s">
        <v>104</v>
      </c>
      <c r="B13" s="188">
        <v>56</v>
      </c>
      <c r="C13" s="189">
        <v>70</v>
      </c>
      <c r="D13" s="149" t="s">
        <v>52</v>
      </c>
      <c r="O13" s="283" t="s">
        <v>101</v>
      </c>
      <c r="P13" s="163">
        <v>37</v>
      </c>
      <c r="S13" s="10" t="s">
        <v>224</v>
      </c>
      <c r="T13" s="174">
        <v>55</v>
      </c>
      <c r="U13" s="174">
        <v>39</v>
      </c>
      <c r="V13" s="275" t="s">
        <v>52</v>
      </c>
      <c r="AG13" s="21" t="s">
        <v>393</v>
      </c>
      <c r="AH13" s="22">
        <v>37</v>
      </c>
      <c r="AI13"/>
      <c r="AJ13"/>
    </row>
    <row r="14" spans="1:36" ht="16" thickBot="1">
      <c r="A14" s="283" t="s">
        <v>85</v>
      </c>
      <c r="B14" s="188">
        <v>55</v>
      </c>
      <c r="C14" s="189">
        <v>66</v>
      </c>
      <c r="D14" s="149" t="s">
        <v>53</v>
      </c>
      <c r="F14" s="149" t="s">
        <v>81</v>
      </c>
      <c r="O14" s="283" t="s">
        <v>104</v>
      </c>
      <c r="P14" s="163">
        <v>36</v>
      </c>
      <c r="S14" s="10" t="s">
        <v>227</v>
      </c>
      <c r="T14" s="174">
        <v>55</v>
      </c>
      <c r="U14" s="174">
        <v>36</v>
      </c>
      <c r="V14" s="275" t="s">
        <v>53</v>
      </c>
      <c r="X14" s="275" t="s">
        <v>81</v>
      </c>
      <c r="AG14" s="21" t="s">
        <v>444</v>
      </c>
      <c r="AH14" s="22">
        <v>36</v>
      </c>
      <c r="AI14"/>
      <c r="AJ14"/>
    </row>
    <row r="15" spans="1:36" ht="17" thickTop="1" thickBot="1">
      <c r="A15" s="283" t="s">
        <v>130</v>
      </c>
      <c r="B15" s="188">
        <v>54</v>
      </c>
      <c r="C15" s="189">
        <v>66</v>
      </c>
      <c r="D15" s="149" t="s">
        <v>52</v>
      </c>
      <c r="F15" s="152" t="s">
        <v>26</v>
      </c>
      <c r="G15" s="152" t="s">
        <v>64</v>
      </c>
      <c r="H15" s="152" t="s">
        <v>65</v>
      </c>
      <c r="O15" s="283" t="s">
        <v>130</v>
      </c>
      <c r="P15" s="163">
        <v>35</v>
      </c>
      <c r="S15" s="10" t="s">
        <v>444</v>
      </c>
      <c r="T15" s="174">
        <v>55</v>
      </c>
      <c r="U15" s="174">
        <v>34</v>
      </c>
      <c r="V15" s="275" t="s">
        <v>52</v>
      </c>
      <c r="X15" s="27" t="s">
        <v>26</v>
      </c>
      <c r="Y15" s="179" t="s">
        <v>64</v>
      </c>
      <c r="Z15" s="179" t="s">
        <v>65</v>
      </c>
      <c r="AG15" s="21" t="s">
        <v>122</v>
      </c>
      <c r="AH15" s="22">
        <v>35</v>
      </c>
      <c r="AI15"/>
      <c r="AJ15"/>
    </row>
    <row r="16" spans="1:36" ht="16" thickTop="1">
      <c r="A16" s="283" t="s">
        <v>84</v>
      </c>
      <c r="B16" s="188">
        <v>53</v>
      </c>
      <c r="C16" s="189">
        <v>52</v>
      </c>
      <c r="D16" s="149" t="s">
        <v>53</v>
      </c>
      <c r="F16" s="185" t="s">
        <v>31</v>
      </c>
      <c r="G16" s="186">
        <v>35</v>
      </c>
      <c r="H16" s="158">
        <v>45</v>
      </c>
      <c r="O16" s="283" t="s">
        <v>111</v>
      </c>
      <c r="P16" s="163">
        <v>34</v>
      </c>
      <c r="S16" s="10" t="s">
        <v>337</v>
      </c>
      <c r="T16" s="174">
        <v>55</v>
      </c>
      <c r="U16" s="174">
        <v>32</v>
      </c>
      <c r="V16" s="275" t="s">
        <v>53</v>
      </c>
      <c r="X16" s="182" t="s">
        <v>363</v>
      </c>
      <c r="Y16" s="366">
        <v>36</v>
      </c>
      <c r="Z16" s="367">
        <v>37</v>
      </c>
      <c r="AG16" s="21" t="s">
        <v>227</v>
      </c>
      <c r="AH16" s="22">
        <v>34</v>
      </c>
      <c r="AI16"/>
      <c r="AJ16"/>
    </row>
    <row r="17" spans="1:36">
      <c r="A17" s="283" t="s">
        <v>129</v>
      </c>
      <c r="B17" s="188">
        <v>53</v>
      </c>
      <c r="C17" s="189">
        <v>46</v>
      </c>
      <c r="D17" s="149" t="s">
        <v>52</v>
      </c>
      <c r="F17" s="173" t="s">
        <v>5</v>
      </c>
      <c r="G17" s="189">
        <v>32</v>
      </c>
      <c r="H17" s="163">
        <v>53</v>
      </c>
      <c r="O17" s="283" t="s">
        <v>84</v>
      </c>
      <c r="P17" s="163">
        <v>33</v>
      </c>
      <c r="S17" s="10" t="s">
        <v>179</v>
      </c>
      <c r="T17" s="174">
        <v>54</v>
      </c>
      <c r="U17" s="174">
        <v>51</v>
      </c>
      <c r="V17" s="275" t="s">
        <v>52</v>
      </c>
      <c r="X17" s="21" t="s">
        <v>337</v>
      </c>
      <c r="Y17" s="369">
        <v>34</v>
      </c>
      <c r="Z17" s="370">
        <v>18</v>
      </c>
      <c r="AG17" s="21" t="s">
        <v>224</v>
      </c>
      <c r="AH17" s="22">
        <v>33</v>
      </c>
      <c r="AI17"/>
      <c r="AJ17"/>
    </row>
    <row r="18" spans="1:36">
      <c r="A18" s="283" t="s">
        <v>54</v>
      </c>
      <c r="B18" s="188">
        <v>52</v>
      </c>
      <c r="C18" s="189">
        <v>86</v>
      </c>
      <c r="D18" s="149" t="s">
        <v>53</v>
      </c>
      <c r="F18" s="173" t="s">
        <v>85</v>
      </c>
      <c r="G18" s="189">
        <v>30</v>
      </c>
      <c r="H18" s="163">
        <v>41</v>
      </c>
      <c r="O18" s="283" t="s">
        <v>129</v>
      </c>
      <c r="P18" s="163">
        <v>32</v>
      </c>
      <c r="S18" s="10" t="s">
        <v>162</v>
      </c>
      <c r="T18" s="174">
        <v>54</v>
      </c>
      <c r="U18" s="174">
        <v>41</v>
      </c>
      <c r="V18" s="275" t="s">
        <v>53</v>
      </c>
      <c r="X18" s="21" t="s">
        <v>174</v>
      </c>
      <c r="Y18" s="369">
        <v>33</v>
      </c>
      <c r="Z18" s="370">
        <v>33</v>
      </c>
      <c r="AG18" s="21" t="s">
        <v>162</v>
      </c>
      <c r="AH18" s="22">
        <v>32</v>
      </c>
      <c r="AI18"/>
      <c r="AJ18"/>
    </row>
    <row r="19" spans="1:36">
      <c r="A19" s="283" t="s">
        <v>251</v>
      </c>
      <c r="B19" s="188">
        <v>52</v>
      </c>
      <c r="C19" s="189">
        <v>75</v>
      </c>
      <c r="D19" s="149" t="s">
        <v>52</v>
      </c>
      <c r="F19" s="173" t="s">
        <v>107</v>
      </c>
      <c r="G19" s="189">
        <v>30</v>
      </c>
      <c r="H19" s="163">
        <v>53</v>
      </c>
      <c r="O19" s="283" t="s">
        <v>54</v>
      </c>
      <c r="P19" s="163">
        <v>31</v>
      </c>
      <c r="S19" s="10" t="s">
        <v>125</v>
      </c>
      <c r="T19" s="174">
        <v>54</v>
      </c>
      <c r="U19" s="174">
        <v>37</v>
      </c>
      <c r="V19" s="275" t="s">
        <v>52</v>
      </c>
      <c r="X19" s="21" t="s">
        <v>406</v>
      </c>
      <c r="Y19" s="369">
        <v>33</v>
      </c>
      <c r="Z19" s="370">
        <v>18</v>
      </c>
      <c r="AG19" s="21" t="s">
        <v>176</v>
      </c>
      <c r="AH19" s="22">
        <v>31</v>
      </c>
      <c r="AI19"/>
      <c r="AJ19"/>
    </row>
    <row r="20" spans="1:36">
      <c r="A20" s="283" t="s">
        <v>107</v>
      </c>
      <c r="B20" s="188">
        <v>51</v>
      </c>
      <c r="C20" s="189">
        <v>56</v>
      </c>
      <c r="D20" s="149" t="s">
        <v>53</v>
      </c>
      <c r="F20" s="173" t="s">
        <v>39</v>
      </c>
      <c r="G20" s="189">
        <v>30</v>
      </c>
      <c r="H20" s="163">
        <v>44</v>
      </c>
      <c r="O20" s="283" t="s">
        <v>251</v>
      </c>
      <c r="P20" s="163">
        <v>30</v>
      </c>
      <c r="S20" s="10" t="s">
        <v>174</v>
      </c>
      <c r="T20" s="174">
        <v>53</v>
      </c>
      <c r="U20" s="174">
        <v>41</v>
      </c>
      <c r="V20" s="275" t="s">
        <v>53</v>
      </c>
      <c r="X20" s="21" t="s">
        <v>393</v>
      </c>
      <c r="Y20" s="369">
        <v>31</v>
      </c>
      <c r="Z20" s="370">
        <v>27</v>
      </c>
      <c r="AG20" s="21" t="s">
        <v>125</v>
      </c>
      <c r="AH20" s="22">
        <v>30</v>
      </c>
      <c r="AI20"/>
      <c r="AJ20"/>
    </row>
    <row r="21" spans="1:36">
      <c r="A21" s="280" t="s">
        <v>38</v>
      </c>
      <c r="B21" s="159">
        <v>51</v>
      </c>
      <c r="C21" s="160">
        <v>45</v>
      </c>
      <c r="F21" s="173" t="s">
        <v>101</v>
      </c>
      <c r="G21" s="189">
        <v>29</v>
      </c>
      <c r="H21" s="163">
        <v>43</v>
      </c>
      <c r="O21" s="280" t="s">
        <v>38</v>
      </c>
      <c r="P21" s="163">
        <v>29</v>
      </c>
      <c r="S21" s="10" t="s">
        <v>178</v>
      </c>
      <c r="T21" s="174">
        <v>53</v>
      </c>
      <c r="U21" s="174">
        <v>40</v>
      </c>
      <c r="V21" s="275" t="s">
        <v>52</v>
      </c>
      <c r="X21" s="21" t="s">
        <v>227</v>
      </c>
      <c r="Y21" s="369">
        <v>23</v>
      </c>
      <c r="Z21" s="370">
        <v>23</v>
      </c>
      <c r="AG21" s="21" t="s">
        <v>412</v>
      </c>
      <c r="AH21" s="22">
        <v>29</v>
      </c>
      <c r="AI21"/>
      <c r="AJ21"/>
    </row>
    <row r="22" spans="1:36">
      <c r="A22" s="280" t="s">
        <v>110</v>
      </c>
      <c r="B22" s="159">
        <v>51</v>
      </c>
      <c r="C22" s="160">
        <v>44</v>
      </c>
      <c r="F22" s="173" t="s">
        <v>84</v>
      </c>
      <c r="G22" s="189">
        <v>23</v>
      </c>
      <c r="H22" s="163">
        <v>32</v>
      </c>
      <c r="O22" s="280" t="s">
        <v>110</v>
      </c>
      <c r="P22" s="163">
        <v>28</v>
      </c>
      <c r="S22" s="10" t="s">
        <v>183</v>
      </c>
      <c r="T22" s="174">
        <v>51</v>
      </c>
      <c r="U22" s="174">
        <v>37</v>
      </c>
      <c r="X22" s="21" t="s">
        <v>162</v>
      </c>
      <c r="Y22" s="369">
        <v>20</v>
      </c>
      <c r="Z22" s="370">
        <v>17</v>
      </c>
      <c r="AG22" s="21" t="s">
        <v>183</v>
      </c>
      <c r="AH22" s="22">
        <v>28</v>
      </c>
      <c r="AI22"/>
      <c r="AJ22"/>
    </row>
    <row r="23" spans="1:36" ht="16" thickBot="1">
      <c r="A23" s="280" t="s">
        <v>103</v>
      </c>
      <c r="B23" s="159">
        <v>50</v>
      </c>
      <c r="C23" s="160">
        <v>76</v>
      </c>
      <c r="F23" s="191" t="s">
        <v>54</v>
      </c>
      <c r="G23" s="192">
        <v>15</v>
      </c>
      <c r="H23" s="193">
        <v>31</v>
      </c>
      <c r="O23" s="280" t="s">
        <v>103</v>
      </c>
      <c r="P23" s="163">
        <v>27</v>
      </c>
      <c r="S23" s="10" t="s">
        <v>343</v>
      </c>
      <c r="T23" s="174">
        <v>51</v>
      </c>
      <c r="U23" s="174">
        <v>32</v>
      </c>
      <c r="X23" s="23" t="s">
        <v>176</v>
      </c>
      <c r="Y23" s="372">
        <v>16</v>
      </c>
      <c r="Z23" s="375">
        <v>16</v>
      </c>
      <c r="AG23" s="21" t="s">
        <v>343</v>
      </c>
      <c r="AH23" s="22">
        <v>27</v>
      </c>
      <c r="AI23"/>
      <c r="AJ23"/>
    </row>
    <row r="24" spans="1:36">
      <c r="A24" s="280" t="s">
        <v>100</v>
      </c>
      <c r="B24" s="159">
        <v>50</v>
      </c>
      <c r="C24" s="160">
        <v>61</v>
      </c>
      <c r="O24" s="280" t="s">
        <v>100</v>
      </c>
      <c r="P24" s="163">
        <v>26</v>
      </c>
      <c r="S24" s="10" t="s">
        <v>413</v>
      </c>
      <c r="T24" s="174">
        <v>49</v>
      </c>
      <c r="U24" s="174">
        <v>26</v>
      </c>
      <c r="AG24" s="21" t="s">
        <v>413</v>
      </c>
      <c r="AH24" s="22">
        <v>26</v>
      </c>
      <c r="AI24"/>
      <c r="AJ24"/>
    </row>
    <row r="25" spans="1:36">
      <c r="A25" s="364" t="s">
        <v>530</v>
      </c>
      <c r="B25" s="177"/>
      <c r="C25" s="177"/>
      <c r="O25" s="177"/>
      <c r="P25" s="177"/>
      <c r="S25" s="376" t="s">
        <v>530</v>
      </c>
      <c r="AG25" s="8"/>
      <c r="AH25" s="8"/>
      <c r="AI25"/>
      <c r="AJ25"/>
    </row>
    <row r="26" spans="1:36">
      <c r="A26" s="177"/>
      <c r="B26" s="177"/>
      <c r="C26" s="177"/>
      <c r="O26" s="177"/>
      <c r="P26" s="177"/>
      <c r="AG26" s="8"/>
      <c r="AH26" s="8"/>
      <c r="AI26"/>
      <c r="AJ26"/>
    </row>
    <row r="27" spans="1:36">
      <c r="A27" s="177"/>
      <c r="B27" s="177"/>
      <c r="C27" s="177"/>
      <c r="O27" s="177"/>
      <c r="P27" s="177"/>
      <c r="AG27" s="8"/>
      <c r="AH27" s="8"/>
      <c r="AI27"/>
      <c r="AJ27"/>
    </row>
    <row r="28" spans="1:36">
      <c r="A28" s="177"/>
      <c r="B28" s="177"/>
      <c r="C28" s="177"/>
      <c r="O28" s="177"/>
      <c r="P28" s="177"/>
      <c r="AG28" s="8"/>
      <c r="AH28" s="8"/>
      <c r="AI28"/>
      <c r="AJ28"/>
    </row>
    <row r="29" spans="1:36">
      <c r="AI29"/>
      <c r="AJ29"/>
    </row>
    <row r="30" spans="1:36">
      <c r="AI30"/>
      <c r="AJ30"/>
    </row>
    <row r="31" spans="1:36">
      <c r="AI31"/>
      <c r="AJ31"/>
    </row>
    <row r="32" spans="1:36">
      <c r="AI32"/>
      <c r="AJ32"/>
    </row>
    <row r="33" spans="35:36">
      <c r="AI33"/>
      <c r="AJ33"/>
    </row>
    <row r="34" spans="35:36">
      <c r="AI34"/>
      <c r="AJ34"/>
    </row>
    <row r="35" spans="35:36">
      <c r="AI35"/>
      <c r="AJ35"/>
    </row>
    <row r="36" spans="35:36">
      <c r="AI36"/>
      <c r="AJ36"/>
    </row>
    <row r="37" spans="35:36">
      <c r="AI37"/>
      <c r="AJ37"/>
    </row>
    <row r="38" spans="35:36">
      <c r="AI38"/>
      <c r="AJ38"/>
    </row>
    <row r="39" spans="35:36">
      <c r="AI39"/>
      <c r="AJ39"/>
    </row>
    <row r="40" spans="35:36">
      <c r="AI40"/>
      <c r="AJ40"/>
    </row>
    <row r="41" spans="35:36">
      <c r="AI41"/>
      <c r="AJ41"/>
    </row>
    <row r="42" spans="35:36">
      <c r="AI42"/>
      <c r="AJ42"/>
    </row>
    <row r="43" spans="35:36">
      <c r="AI43"/>
      <c r="AJ43"/>
    </row>
    <row r="44" spans="35:36">
      <c r="AI44"/>
      <c r="AJ44"/>
    </row>
    <row r="45" spans="35:36">
      <c r="AI45"/>
      <c r="AJ45"/>
    </row>
    <row r="46" spans="35:36">
      <c r="AI46"/>
      <c r="AJ46"/>
    </row>
    <row r="47" spans="35:36">
      <c r="AI47"/>
      <c r="AJ47"/>
    </row>
    <row r="48" spans="35:36">
      <c r="AI48"/>
      <c r="AJ48"/>
    </row>
    <row r="49" spans="35:36">
      <c r="AI49"/>
      <c r="AJ49"/>
    </row>
    <row r="50" spans="35:36">
      <c r="AI50"/>
      <c r="AJ50"/>
    </row>
    <row r="51" spans="35:36">
      <c r="AI51"/>
      <c r="AJ51"/>
    </row>
    <row r="52" spans="35:36">
      <c r="AI52"/>
      <c r="AJ52"/>
    </row>
    <row r="53" spans="35:36">
      <c r="AI53"/>
      <c r="AJ53"/>
    </row>
    <row r="54" spans="35:36">
      <c r="AI54"/>
      <c r="AJ54"/>
    </row>
    <row r="55" spans="35:36">
      <c r="AI55"/>
      <c r="AJ55"/>
    </row>
    <row r="56" spans="35:36">
      <c r="AI56"/>
      <c r="AJ56"/>
    </row>
    <row r="57" spans="35:36">
      <c r="AI57"/>
      <c r="AJ57"/>
    </row>
    <row r="58" spans="35:36">
      <c r="AI58"/>
      <c r="AJ58"/>
    </row>
    <row r="59" spans="35:36">
      <c r="AI59"/>
      <c r="AJ59"/>
    </row>
    <row r="60" spans="35:36">
      <c r="AI60"/>
      <c r="AJ60"/>
    </row>
    <row r="61" spans="35:36">
      <c r="AI61"/>
      <c r="AJ61"/>
    </row>
    <row r="62" spans="35:36">
      <c r="AI62"/>
      <c r="AJ62"/>
    </row>
    <row r="63" spans="35:36">
      <c r="AI63"/>
      <c r="AJ63"/>
    </row>
    <row r="64" spans="35:36">
      <c r="AI64"/>
      <c r="AJ64"/>
    </row>
    <row r="65" spans="35:36">
      <c r="AI65"/>
      <c r="AJ65"/>
    </row>
    <row r="66" spans="35:36">
      <c r="AI66"/>
      <c r="AJ66"/>
    </row>
    <row r="67" spans="35:36">
      <c r="AI67"/>
      <c r="AJ67"/>
    </row>
    <row r="68" spans="35:36">
      <c r="AI68"/>
      <c r="AJ68"/>
    </row>
    <row r="69" spans="35:36">
      <c r="AI69"/>
      <c r="AJ69"/>
    </row>
    <row r="70" spans="35:36">
      <c r="AI70"/>
      <c r="AJ70"/>
    </row>
    <row r="71" spans="35:36">
      <c r="AI71"/>
      <c r="AJ71"/>
    </row>
    <row r="72" spans="35:36">
      <c r="AI72"/>
      <c r="AJ72"/>
    </row>
    <row r="73" spans="35:36">
      <c r="AI73"/>
      <c r="AJ73"/>
    </row>
    <row r="74" spans="35:36">
      <c r="AI74"/>
      <c r="AJ74"/>
    </row>
    <row r="75" spans="35:36">
      <c r="AI75"/>
      <c r="AJ75"/>
    </row>
    <row r="76" spans="35:36">
      <c r="AI76"/>
      <c r="AJ76"/>
    </row>
    <row r="77" spans="35:36">
      <c r="AI77"/>
      <c r="AJ77"/>
    </row>
    <row r="78" spans="35:36">
      <c r="AI78"/>
      <c r="AJ78"/>
    </row>
    <row r="79" spans="35:36">
      <c r="AI79"/>
      <c r="AJ79"/>
    </row>
    <row r="80" spans="35:36">
      <c r="AI80"/>
      <c r="AJ80"/>
    </row>
    <row r="81" spans="35:36">
      <c r="AI81"/>
      <c r="AJ81"/>
    </row>
    <row r="82" spans="35:36">
      <c r="AI82"/>
      <c r="AJ82"/>
    </row>
    <row r="83" spans="35:36">
      <c r="AI83"/>
      <c r="AJ83"/>
    </row>
    <row r="84" spans="35:36">
      <c r="AI84"/>
      <c r="AJ84"/>
    </row>
    <row r="85" spans="35:36">
      <c r="AI85"/>
      <c r="AJ85"/>
    </row>
    <row r="86" spans="35:36">
      <c r="AI86"/>
      <c r="AJ86"/>
    </row>
    <row r="87" spans="35:36">
      <c r="AI87"/>
      <c r="AJ87"/>
    </row>
    <row r="88" spans="35:36">
      <c r="AI88"/>
      <c r="AJ88"/>
    </row>
    <row r="89" spans="35:36">
      <c r="AI89"/>
      <c r="AJ89"/>
    </row>
    <row r="90" spans="35:36">
      <c r="AI90"/>
      <c r="AJ90"/>
    </row>
    <row r="91" spans="35:36">
      <c r="AI91"/>
      <c r="AJ91"/>
    </row>
    <row r="92" spans="35:36">
      <c r="AI92"/>
      <c r="AJ92"/>
    </row>
    <row r="93" spans="35:36">
      <c r="AI93"/>
      <c r="AJ93"/>
    </row>
    <row r="94" spans="35:36">
      <c r="AI94"/>
      <c r="AJ94"/>
    </row>
    <row r="95" spans="35:36">
      <c r="AI95"/>
      <c r="AJ95"/>
    </row>
    <row r="96" spans="35:36">
      <c r="AI96"/>
      <c r="AJ96"/>
    </row>
  </sheetData>
  <mergeCells count="2">
    <mergeCell ref="S1:T1"/>
    <mergeCell ref="A1:B1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"/>
  <sheetViews>
    <sheetView workbookViewId="0">
      <selection activeCell="S43" sqref="S43"/>
    </sheetView>
  </sheetViews>
  <sheetFormatPr baseColWidth="10" defaultColWidth="8.83203125" defaultRowHeight="15" x14ac:dyDescent="0"/>
  <cols>
    <col min="1" max="8" width="8.83203125" style="3"/>
    <col min="10" max="12" width="8.83203125" style="3"/>
    <col min="15" max="18" width="8.83203125" style="3"/>
  </cols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2"/>
  <sheetViews>
    <sheetView topLeftCell="R1" zoomScale="80" zoomScaleNormal="80" zoomScalePageLayoutView="80" workbookViewId="0">
      <selection activeCell="AA39" sqref="AA39"/>
    </sheetView>
  </sheetViews>
  <sheetFormatPr baseColWidth="10" defaultColWidth="15.5" defaultRowHeight="15" x14ac:dyDescent="0"/>
  <cols>
    <col min="1" max="1" width="6.5" style="333" customWidth="1"/>
    <col min="2" max="2" width="22.6640625" style="13" customWidth="1"/>
    <col min="3" max="3" width="17.5" customWidth="1"/>
    <col min="4" max="4" width="6.83203125" customWidth="1"/>
    <col min="5" max="7" width="8.83203125" style="333" customWidth="1"/>
    <col min="8" max="9" width="11.5" style="388" customWidth="1"/>
    <col min="10" max="10" width="8.5" style="338" customWidth="1"/>
    <col min="11" max="11" width="8.83203125" customWidth="1"/>
    <col min="12" max="12" width="7.33203125" customWidth="1"/>
    <col min="13" max="13" width="19.6640625" customWidth="1"/>
    <col min="14" max="14" width="17.5" customWidth="1"/>
    <col min="15" max="21" width="8.83203125" customWidth="1"/>
    <col min="22" max="22" width="16.5" customWidth="1"/>
    <col min="23" max="23" width="8.83203125" customWidth="1"/>
    <col min="24" max="24" width="18.5" customWidth="1"/>
    <col min="25" max="25" width="10" style="333" customWidth="1"/>
    <col min="26" max="26" width="11.5" customWidth="1"/>
    <col min="27" max="27" width="20.33203125" customWidth="1"/>
    <col min="28" max="28" width="23.33203125" customWidth="1"/>
    <col min="29" max="29" width="27" customWidth="1"/>
    <col min="30" max="30" width="21.5" customWidth="1"/>
    <col min="31" max="249" width="8.83203125" customWidth="1"/>
    <col min="250" max="250" width="5.1640625" customWidth="1"/>
    <col min="251" max="251" width="33.5" customWidth="1"/>
    <col min="252" max="252" width="13" customWidth="1"/>
    <col min="253" max="254" width="5.5" customWidth="1"/>
    <col min="255" max="256" width="6.83203125" customWidth="1"/>
    <col min="257" max="258" width="8.83203125" customWidth="1"/>
  </cols>
  <sheetData>
    <row r="1" spans="1:30" ht="16" thickBot="1"/>
    <row r="2" spans="1:30" ht="26" thickBot="1">
      <c r="A2" s="194" t="s">
        <v>12</v>
      </c>
      <c r="B2" s="195" t="s">
        <v>26</v>
      </c>
      <c r="C2" s="195" t="s">
        <v>82</v>
      </c>
      <c r="D2" s="196" t="s">
        <v>254</v>
      </c>
      <c r="E2" s="196" t="s">
        <v>64</v>
      </c>
      <c r="F2" s="196" t="s">
        <v>255</v>
      </c>
      <c r="G2" s="196" t="s">
        <v>46</v>
      </c>
      <c r="H2" s="196" t="s">
        <v>256</v>
      </c>
      <c r="I2" s="196" t="s">
        <v>257</v>
      </c>
      <c r="J2" s="197" t="s">
        <v>258</v>
      </c>
      <c r="L2" s="202" t="s">
        <v>12</v>
      </c>
      <c r="M2" s="203" t="s">
        <v>26</v>
      </c>
      <c r="N2" s="204" t="s">
        <v>82</v>
      </c>
      <c r="O2" s="205" t="s">
        <v>260</v>
      </c>
      <c r="P2" s="205" t="s">
        <v>64</v>
      </c>
      <c r="Q2" s="205" t="s">
        <v>255</v>
      </c>
      <c r="R2" s="205" t="s">
        <v>46</v>
      </c>
      <c r="S2" s="205" t="s">
        <v>256</v>
      </c>
      <c r="T2" s="205" t="s">
        <v>257</v>
      </c>
      <c r="U2" s="206" t="s">
        <v>258</v>
      </c>
      <c r="V2" s="206" t="s">
        <v>68</v>
      </c>
      <c r="X2" s="389" t="s">
        <v>26</v>
      </c>
      <c r="Y2" s="389" t="s">
        <v>37</v>
      </c>
    </row>
    <row r="3" spans="1:30" ht="19.5" customHeight="1">
      <c r="A3" s="26">
        <v>1</v>
      </c>
      <c r="B3" s="198" t="str">
        <f>IF([1]SortAMResults!$H3&gt;0,[1]SortAMResults!C3,"")</f>
        <v>Fred Slater</v>
      </c>
      <c r="C3" s="199" t="str">
        <f>IF([1]SortAMResults!$H3&gt;0,[1]SortAMResults!D3,"")</f>
        <v>Toronto</v>
      </c>
      <c r="D3" s="200">
        <f>IF([1]SortAMResults!$H3&gt;0,[1]SortAMResults!E3,"")</f>
        <v>3</v>
      </c>
      <c r="E3" s="26">
        <f>IF([1]SortAMResults!$H3&gt;0,[1]SortAMResults!F3,"")</f>
        <v>62</v>
      </c>
      <c r="F3" s="26">
        <f>IF([1]SortAMResults!$H3&gt;0,[1]SortAMResults!G3,"")</f>
        <v>91</v>
      </c>
      <c r="G3" s="26">
        <f>IF([1]SortAMResults!$H3&gt;0,[1]SortAMResults!H3,"")</f>
        <v>10</v>
      </c>
      <c r="H3" s="201">
        <f>IF([1]SortAMResults!$H3&gt;0,[1]SortAMResults!I3,"")</f>
        <v>6.2</v>
      </c>
      <c r="I3" s="201">
        <f>IF([1]SortAMResults!$H3&gt;0,[1]SortAMResults!J3,"")</f>
        <v>9.1</v>
      </c>
      <c r="J3" s="201" t="str">
        <f>[1]SortAMResults!L3</f>
        <v>A</v>
      </c>
      <c r="L3" s="26">
        <v>1</v>
      </c>
      <c r="M3" s="207" t="str">
        <f>IF([1]SortPMResults!C4&lt;&gt;"",[1]SortPMResults!C4,"")</f>
        <v>Jason Beierling</v>
      </c>
      <c r="N3" s="208" t="str">
        <f>IF([1]SortPMResults!D4&lt;&gt;"",[1]SortPMResults!D4,"")</f>
        <v>Varna</v>
      </c>
      <c r="O3" s="209" t="str">
        <f>IF([1]SortPMResults!E4&lt;&gt;"",[1]SortPMResults!E4,"")</f>
        <v>A</v>
      </c>
      <c r="P3" s="210">
        <f>IF([1]SortPMResults!F4&lt;&gt;"",[1]SortPMResults!F4,"")</f>
        <v>51</v>
      </c>
      <c r="Q3" s="210">
        <f>IF([1]SortPMResults!G4&lt;&gt;"",[1]SortPMResults!G4,"")</f>
        <v>118</v>
      </c>
      <c r="R3" s="210">
        <f>IF([1]SortPMResults!H4&lt;&gt;"",[1]SortPMResults!H4,"")</f>
        <v>9</v>
      </c>
      <c r="S3" s="211">
        <f>IF([1]SortPMResults!I4&lt;&gt;"",[1]SortPMResults!I4,"")</f>
        <v>5.666666666666667</v>
      </c>
      <c r="T3" s="211">
        <f>IF([1]SortPMResults!J4&lt;&gt;"",[1]SortPMResults!J4,"")</f>
        <v>13.111111111111111</v>
      </c>
      <c r="U3" s="212" t="str">
        <f>[1]SortPMResults!E4</f>
        <v>A</v>
      </c>
      <c r="V3" s="213" t="str">
        <f t="shared" ref="V3:V31" si="0">IF(L3&lt;5,"Semi-Finalist","")</f>
        <v>Semi-Finalist</v>
      </c>
      <c r="X3" s="390" t="s">
        <v>7</v>
      </c>
      <c r="Y3" s="10">
        <v>50</v>
      </c>
    </row>
    <row r="4" spans="1:30" ht="19.5" customHeight="1">
      <c r="A4" s="26">
        <v>2</v>
      </c>
      <c r="B4" s="198" t="str">
        <f>IF([1]SortAMResults!$H4&gt;0,[1]SortAMResults!C4,"")</f>
        <v>Nathan Walsh</v>
      </c>
      <c r="C4" s="199" t="str">
        <f>IF([1]SortAMResults!$H4&gt;0,[1]SortAMResults!D4,"")</f>
        <v>Varna</v>
      </c>
      <c r="D4" s="200">
        <f>IF([1]SortAMResults!$H4&gt;0,[1]SortAMResults!E4,"")</f>
        <v>2</v>
      </c>
      <c r="E4" s="26">
        <f>IF([1]SortAMResults!$H4&gt;0,[1]SortAMResults!F4,"")</f>
        <v>61</v>
      </c>
      <c r="F4" s="26">
        <f>IF([1]SortAMResults!$H4&gt;0,[1]SortAMResults!G4,"")</f>
        <v>100</v>
      </c>
      <c r="G4" s="26">
        <f>IF([1]SortAMResults!$H4&gt;0,[1]SortAMResults!H4,"")</f>
        <v>10</v>
      </c>
      <c r="H4" s="201">
        <f>IF([1]SortAMResults!$H4&gt;0,[1]SortAMResults!I4,"")</f>
        <v>6.1</v>
      </c>
      <c r="I4" s="201">
        <f>IF([1]SortAMResults!$H4&gt;0,[1]SortAMResults!J4,"")</f>
        <v>10</v>
      </c>
      <c r="J4" s="201" t="str">
        <f>[1]SortAMResults!L4</f>
        <v>A</v>
      </c>
      <c r="L4" s="26">
        <v>2</v>
      </c>
      <c r="M4" s="207" t="str">
        <f>IF([1]SortPMResults!C5&lt;&gt;"",[1]SortPMResults!C5,"")</f>
        <v>Justin Slater</v>
      </c>
      <c r="N4" s="208" t="str">
        <f>IF([1]SortPMResults!D5&lt;&gt;"",[1]SortPMResults!D5,"")</f>
        <v>Toronto</v>
      </c>
      <c r="O4" s="209" t="str">
        <f>IF([1]SortPMResults!E5&lt;&gt;"",[1]SortPMResults!E5,"")</f>
        <v>A</v>
      </c>
      <c r="P4" s="210">
        <f>IF([1]SortPMResults!F5&lt;&gt;"",[1]SortPMResults!F5,"")</f>
        <v>53</v>
      </c>
      <c r="Q4" s="210">
        <f>IF([1]SortPMResults!G5&lt;&gt;"",[1]SortPMResults!G5,"")</f>
        <v>93</v>
      </c>
      <c r="R4" s="210">
        <f>IF([1]SortPMResults!H5&lt;&gt;"",[1]SortPMResults!H5,"")</f>
        <v>10</v>
      </c>
      <c r="S4" s="211">
        <f>IF([1]SortPMResults!I5&lt;&gt;"",[1]SortPMResults!I5,"")</f>
        <v>5.3</v>
      </c>
      <c r="T4" s="211">
        <f>IF([1]SortPMResults!J5&lt;&gt;"",[1]SortPMResults!J5,"")</f>
        <v>9.3000000000000007</v>
      </c>
      <c r="U4" s="212" t="str">
        <f>[1]SortPMResults!E5</f>
        <v>A</v>
      </c>
      <c r="V4" s="213" t="str">
        <f t="shared" si="0"/>
        <v>Semi-Finalist</v>
      </c>
      <c r="X4" s="390" t="s">
        <v>5</v>
      </c>
      <c r="Y4" s="10">
        <v>47</v>
      </c>
    </row>
    <row r="5" spans="1:30" ht="19.5" customHeight="1">
      <c r="A5" s="26">
        <v>3</v>
      </c>
      <c r="B5" s="198" t="str">
        <f>IF([1]SortAMResults!$H5&gt;0,[1]SortAMResults!C5,"")</f>
        <v>Justin Slater</v>
      </c>
      <c r="C5" s="199" t="str">
        <f>IF([1]SortAMResults!$H5&gt;0,[1]SortAMResults!D5,"")</f>
        <v>Toronto</v>
      </c>
      <c r="D5" s="200">
        <f>IF([1]SortAMResults!$H5&gt;0,[1]SortAMResults!E5,"")</f>
        <v>1</v>
      </c>
      <c r="E5" s="26">
        <f>IF([1]SortAMResults!$H5&gt;0,[1]SortAMResults!F5,"")</f>
        <v>54</v>
      </c>
      <c r="F5" s="26">
        <f>IF([1]SortAMResults!$H5&gt;0,[1]SortAMResults!G5,"")</f>
        <v>86</v>
      </c>
      <c r="G5" s="26">
        <f>IF([1]SortAMResults!$H5&gt;0,[1]SortAMResults!H5,"")</f>
        <v>9</v>
      </c>
      <c r="H5" s="201">
        <f>IF([1]SortAMResults!$H5&gt;0,[1]SortAMResults!I5,"")</f>
        <v>6</v>
      </c>
      <c r="I5" s="201">
        <f>IF([1]SortAMResults!$H5&gt;0,[1]SortAMResults!J5,"")</f>
        <v>9.5555555555555554</v>
      </c>
      <c r="J5" s="201" t="str">
        <f>[1]SortAMResults!L5</f>
        <v>A</v>
      </c>
      <c r="L5" s="26">
        <f t="shared" ref="L5:L40" si="1">IF(U4=U5,L4+1,1)</f>
        <v>3</v>
      </c>
      <c r="M5" s="207" t="str">
        <f>IF([1]SortPMResults!C6&lt;&gt;"",[1]SortPMResults!C6,"")</f>
        <v>Andrew Hutchinson</v>
      </c>
      <c r="N5" s="208" t="str">
        <f>IF([1]SortPMResults!D6&lt;&gt;"",[1]SortPMResults!D6,"")</f>
        <v>Kitchener</v>
      </c>
      <c r="O5" s="209" t="str">
        <f>IF([1]SortPMResults!E6&lt;&gt;"",[1]SortPMResults!E6,"")</f>
        <v>A</v>
      </c>
      <c r="P5" s="210">
        <f>IF([1]SortPMResults!F6&lt;&gt;"",[1]SortPMResults!F6,"")</f>
        <v>43</v>
      </c>
      <c r="Q5" s="210">
        <f>IF([1]SortPMResults!G6&lt;&gt;"",[1]SortPMResults!G6,"")</f>
        <v>99</v>
      </c>
      <c r="R5" s="210">
        <f>IF([1]SortPMResults!H6&lt;&gt;"",[1]SortPMResults!H6,"")</f>
        <v>9</v>
      </c>
      <c r="S5" s="211">
        <f>IF([1]SortPMResults!I6&lt;&gt;"",[1]SortPMResults!I6,"")</f>
        <v>4.7777777777777777</v>
      </c>
      <c r="T5" s="211">
        <f>IF([1]SortPMResults!J6&lt;&gt;"",[1]SortPMResults!J6,"")</f>
        <v>11</v>
      </c>
      <c r="U5" s="212" t="str">
        <f>[1]SortPMResults!E6</f>
        <v>A</v>
      </c>
      <c r="V5" s="213" t="str">
        <f t="shared" si="0"/>
        <v>Semi-Finalist</v>
      </c>
      <c r="X5" s="391" t="s">
        <v>106</v>
      </c>
      <c r="Y5" s="10">
        <v>45</v>
      </c>
    </row>
    <row r="6" spans="1:30" ht="19.5" customHeight="1">
      <c r="A6" s="26">
        <v>4</v>
      </c>
      <c r="B6" s="198" t="str">
        <f>IF([1]SortAMResults!$H6&gt;0,[1]SortAMResults!C6,"")</f>
        <v>Andrew Hutchinson</v>
      </c>
      <c r="C6" s="199" t="str">
        <f>IF([1]SortAMResults!$H6&gt;0,[1]SortAMResults!D6,"")</f>
        <v>Kitchener</v>
      </c>
      <c r="D6" s="200">
        <f>IF([1]SortAMResults!$H6&gt;0,[1]SortAMResults!E6,"")</f>
        <v>2</v>
      </c>
      <c r="E6" s="26">
        <f>IF([1]SortAMResults!$H6&gt;0,[1]SortAMResults!F6,"")</f>
        <v>59</v>
      </c>
      <c r="F6" s="26">
        <f>IF([1]SortAMResults!$H6&gt;0,[1]SortAMResults!G6,"")</f>
        <v>86</v>
      </c>
      <c r="G6" s="26">
        <f>IF([1]SortAMResults!$H6&gt;0,[1]SortAMResults!H6,"")</f>
        <v>10</v>
      </c>
      <c r="H6" s="201">
        <f>IF([1]SortAMResults!$H6&gt;0,[1]SortAMResults!I6,"")</f>
        <v>5.9</v>
      </c>
      <c r="I6" s="201">
        <f>IF([1]SortAMResults!$H6&gt;0,[1]SortAMResults!J6,"")</f>
        <v>6.1</v>
      </c>
      <c r="J6" s="201" t="str">
        <f>[1]SortAMResults!L6</f>
        <v>A</v>
      </c>
      <c r="L6" s="26">
        <f t="shared" si="1"/>
        <v>4</v>
      </c>
      <c r="M6" s="207" t="str">
        <f>IF([1]SortPMResults!C7&lt;&gt;"",[1]SortPMResults!C7,"")</f>
        <v>Nathan Walsh</v>
      </c>
      <c r="N6" s="208" t="str">
        <f>IF([1]SortPMResults!D7&lt;&gt;"",[1]SortPMResults!D7,"")</f>
        <v>Varna</v>
      </c>
      <c r="O6" s="209" t="str">
        <f>IF([1]SortPMResults!E7&lt;&gt;"",[1]SortPMResults!E7,"")</f>
        <v>A</v>
      </c>
      <c r="P6" s="210">
        <f>IF([1]SortPMResults!F7&lt;&gt;"",[1]SortPMResults!F7,"")</f>
        <v>47</v>
      </c>
      <c r="Q6" s="210">
        <f>IF([1]SortPMResults!G7&lt;&gt;"",[1]SortPMResults!G7,"")</f>
        <v>115</v>
      </c>
      <c r="R6" s="210">
        <f>IF([1]SortPMResults!H7&lt;&gt;"",[1]SortPMResults!H7,"")</f>
        <v>10</v>
      </c>
      <c r="S6" s="211">
        <f>IF([1]SortPMResults!I7&lt;&gt;"",[1]SortPMResults!I7,"")</f>
        <v>4.7</v>
      </c>
      <c r="T6" s="211">
        <f>IF([1]SortPMResults!J7&lt;&gt;"",[1]SortPMResults!J7,"")</f>
        <v>11.5</v>
      </c>
      <c r="U6" s="212" t="str">
        <f>[1]SortPMResults!E7</f>
        <v>A</v>
      </c>
      <c r="V6" s="213" t="str">
        <f t="shared" si="0"/>
        <v>Semi-Finalist</v>
      </c>
      <c r="X6" s="391" t="s">
        <v>4</v>
      </c>
      <c r="Y6" s="10">
        <v>43</v>
      </c>
    </row>
    <row r="7" spans="1:30" ht="19.5" customHeight="1">
      <c r="A7" s="26">
        <v>5</v>
      </c>
      <c r="B7" s="198" t="str">
        <f>IF([1]SortAMResults!$H7&gt;0,[1]SortAMResults!C7,"")</f>
        <v>Ray Beierling</v>
      </c>
      <c r="C7" s="199" t="str">
        <f>IF([1]SortAMResults!$H7&gt;0,[1]SortAMResults!D7,"")</f>
        <v>Varna</v>
      </c>
      <c r="D7" s="200">
        <f>IF([1]SortAMResults!$H7&gt;0,[1]SortAMResults!E7,"")</f>
        <v>3</v>
      </c>
      <c r="E7" s="26">
        <f>IF([1]SortAMResults!$H7&gt;0,[1]SortAMResults!F7,"")</f>
        <v>53</v>
      </c>
      <c r="F7" s="26">
        <f>IF([1]SortAMResults!$H7&gt;0,[1]SortAMResults!G7,"")</f>
        <v>93</v>
      </c>
      <c r="G7" s="26">
        <f>IF([1]SortAMResults!$H7&gt;0,[1]SortAMResults!H7,"")</f>
        <v>9</v>
      </c>
      <c r="H7" s="201">
        <f>IF([1]SortAMResults!$H7&gt;0,[1]SortAMResults!I7,"")</f>
        <v>5.8888888888888893</v>
      </c>
      <c r="I7" s="201">
        <f>IF([1]SortAMResults!$H7&gt;0,[1]SortAMResults!J7,"")</f>
        <v>10.333333333333334</v>
      </c>
      <c r="J7" s="201" t="str">
        <f>[1]SortAMResults!L7</f>
        <v>A</v>
      </c>
      <c r="L7" s="26">
        <f t="shared" si="1"/>
        <v>5</v>
      </c>
      <c r="M7" s="207" t="str">
        <f>IF([1]SortPMResults!C8&lt;&gt;"",[1]SortPMResults!C8,"")</f>
        <v>Jeremy Tracey</v>
      </c>
      <c r="N7" s="208" t="str">
        <f>IF([1]SortPMResults!D8&lt;&gt;"",[1]SortPMResults!D8,"")</f>
        <v>St. Jacobs</v>
      </c>
      <c r="O7" s="209" t="str">
        <f>IF([1]SortPMResults!E8&lt;&gt;"",[1]SortPMResults!E8,"")</f>
        <v>A</v>
      </c>
      <c r="P7" s="210">
        <f>IF([1]SortPMResults!F8&lt;&gt;"",[1]SortPMResults!F8,"")</f>
        <v>41</v>
      </c>
      <c r="Q7" s="210">
        <f>IF([1]SortPMResults!G8&lt;&gt;"",[1]SortPMResults!G8,"")</f>
        <v>90</v>
      </c>
      <c r="R7" s="210">
        <f>IF([1]SortPMResults!H8&lt;&gt;"",[1]SortPMResults!H8,"")</f>
        <v>9</v>
      </c>
      <c r="S7" s="211">
        <f>IF([1]SortPMResults!I8&lt;&gt;"",[1]SortPMResults!I8,"")</f>
        <v>4.5555555555555554</v>
      </c>
      <c r="T7" s="211">
        <f>IF([1]SortPMResults!J8&lt;&gt;"",[1]SortPMResults!J8,"")</f>
        <v>10</v>
      </c>
      <c r="U7" s="212" t="str">
        <f>[1]SortPMResults!E8</f>
        <v>A</v>
      </c>
      <c r="V7" s="213" t="str">
        <f t="shared" si="0"/>
        <v/>
      </c>
      <c r="X7" s="391" t="s">
        <v>104</v>
      </c>
      <c r="Y7" s="10">
        <v>41</v>
      </c>
    </row>
    <row r="8" spans="1:30" ht="19.5" customHeight="1" thickBot="1">
      <c r="A8" s="26">
        <v>6</v>
      </c>
      <c r="B8" s="198" t="str">
        <f>IF([1]SortAMResults!$H8&gt;0,[1]SortAMResults!C8,"")</f>
        <v>Jason Beierling</v>
      </c>
      <c r="C8" s="199" t="str">
        <f>IF([1]SortAMResults!$H8&gt;0,[1]SortAMResults!D8,"")</f>
        <v>Varna</v>
      </c>
      <c r="D8" s="200">
        <f>IF([1]SortAMResults!$H8&gt;0,[1]SortAMResults!E8,"")</f>
        <v>2</v>
      </c>
      <c r="E8" s="26">
        <f>IF([1]SortAMResults!$H8&gt;0,[1]SortAMResults!F8,"")</f>
        <v>55</v>
      </c>
      <c r="F8" s="26">
        <f>IF([1]SortAMResults!$H8&gt;0,[1]SortAMResults!G8,"")</f>
        <v>97</v>
      </c>
      <c r="G8" s="26">
        <f>IF([1]SortAMResults!$H8&gt;0,[1]SortAMResults!H8,"")</f>
        <v>10</v>
      </c>
      <c r="H8" s="201">
        <f>IF([1]SortAMResults!$H8&gt;0,[1]SortAMResults!I8,"")</f>
        <v>5.5</v>
      </c>
      <c r="I8" s="201">
        <f>IF([1]SortAMResults!$H8&gt;0,[1]SortAMResults!J8,"")</f>
        <v>9.6999999999999993</v>
      </c>
      <c r="J8" s="201" t="str">
        <f>[1]SortAMResults!L8</f>
        <v>A</v>
      </c>
      <c r="L8" s="26">
        <f t="shared" si="1"/>
        <v>6</v>
      </c>
      <c r="M8" s="207" t="str">
        <f>IF([1]SortPMResults!C9&lt;&gt;"",[1]SortPMResults!C9,"")</f>
        <v>Fred Slater</v>
      </c>
      <c r="N8" s="208" t="str">
        <f>IF([1]SortPMResults!D9&lt;&gt;"",[1]SortPMResults!D9,"")</f>
        <v>Toronto</v>
      </c>
      <c r="O8" s="209" t="str">
        <f>IF([1]SortPMResults!E9&lt;&gt;"",[1]SortPMResults!E9,"")</f>
        <v>A</v>
      </c>
      <c r="P8" s="210">
        <f>IF([1]SortPMResults!F9&lt;&gt;"",[1]SortPMResults!F9,"")</f>
        <v>45</v>
      </c>
      <c r="Q8" s="210">
        <f>IF([1]SortPMResults!G9&lt;&gt;"",[1]SortPMResults!G9,"")</f>
        <v>113</v>
      </c>
      <c r="R8" s="210">
        <f>IF([1]SortPMResults!H9&lt;&gt;"",[1]SortPMResults!H9,"")</f>
        <v>10</v>
      </c>
      <c r="S8" s="211">
        <f>IF([1]SortPMResults!I9&lt;&gt;"",[1]SortPMResults!I9,"")</f>
        <v>4.5</v>
      </c>
      <c r="T8" s="211">
        <f>IF([1]SortPMResults!J9&lt;&gt;"",[1]SortPMResults!J9,"")</f>
        <v>11.3</v>
      </c>
      <c r="U8" s="212" t="str">
        <f>[1]SortPMResults!E9</f>
        <v>A</v>
      </c>
      <c r="V8" s="213" t="str">
        <f t="shared" si="0"/>
        <v/>
      </c>
      <c r="X8" s="391" t="s">
        <v>3</v>
      </c>
      <c r="Y8" s="10">
        <v>40</v>
      </c>
    </row>
    <row r="9" spans="1:30" ht="19.5" customHeight="1" thickBot="1">
      <c r="A9" s="26">
        <v>7</v>
      </c>
      <c r="B9" s="198" t="str">
        <f>IF([1]SortAMResults!$H9&gt;0,[1]SortAMResults!C9,"")</f>
        <v>Roger Vaillancourt</v>
      </c>
      <c r="C9" s="199" t="str">
        <f>IF([1]SortAMResults!$H9&gt;0,[1]SortAMResults!D9,"")</f>
        <v>Penetangeishene</v>
      </c>
      <c r="D9" s="200">
        <f>IF([1]SortAMResults!$H9&gt;0,[1]SortAMResults!E9,"")</f>
        <v>3</v>
      </c>
      <c r="E9" s="26">
        <f>IF([1]SortAMResults!$H9&gt;0,[1]SortAMResults!F9,"")</f>
        <v>48</v>
      </c>
      <c r="F9" s="26">
        <f>IF([1]SortAMResults!$H9&gt;0,[1]SortAMResults!G9,"")</f>
        <v>98</v>
      </c>
      <c r="G9" s="26">
        <f>IF([1]SortAMResults!$H9&gt;0,[1]SortAMResults!H9,"")</f>
        <v>9</v>
      </c>
      <c r="H9" s="201">
        <f>IF([1]SortAMResults!$H9&gt;0,[1]SortAMResults!I9,"")</f>
        <v>5.333333333333333</v>
      </c>
      <c r="I9" s="201">
        <f>IF([1]SortAMResults!$H9&gt;0,[1]SortAMResults!J9,"")</f>
        <v>10.888888888888889</v>
      </c>
      <c r="J9" s="201" t="str">
        <f>[1]SortAMResults!L9</f>
        <v>A</v>
      </c>
      <c r="L9" s="26">
        <f t="shared" si="1"/>
        <v>7</v>
      </c>
      <c r="M9" s="207" t="str">
        <f>IF([1]SortPMResults!C10&lt;&gt;"",[1]SortPMResults!C10,"")</f>
        <v>Ray Beierling</v>
      </c>
      <c r="N9" s="208" t="str">
        <f>IF([1]SortPMResults!D10&lt;&gt;"",[1]SortPMResults!D10,"")</f>
        <v>Varna</v>
      </c>
      <c r="O9" s="209" t="str">
        <f>IF([1]SortPMResults!E10&lt;&gt;"",[1]SortPMResults!E10,"")</f>
        <v>A</v>
      </c>
      <c r="P9" s="210">
        <f>IF([1]SortPMResults!F10&lt;&gt;"",[1]SortPMResults!F10,"")</f>
        <v>38</v>
      </c>
      <c r="Q9" s="210">
        <f>IF([1]SortPMResults!G10&lt;&gt;"",[1]SortPMResults!G10,"")</f>
        <v>105</v>
      </c>
      <c r="R9" s="210">
        <f>IF([1]SortPMResults!H10&lt;&gt;"",[1]SortPMResults!H10,"")</f>
        <v>9</v>
      </c>
      <c r="S9" s="211">
        <f>IF([1]SortPMResults!I10&lt;&gt;"",[1]SortPMResults!I10,"")</f>
        <v>4.2222222222222223</v>
      </c>
      <c r="T9" s="211">
        <f>IF([1]SortPMResults!J10&lt;&gt;"",[1]SortPMResults!J10,"")</f>
        <v>11.666666666666666</v>
      </c>
      <c r="U9" s="212" t="str">
        <f>[1]SortPMResults!E10</f>
        <v>A</v>
      </c>
      <c r="V9" s="213" t="str">
        <f t="shared" si="0"/>
        <v/>
      </c>
      <c r="X9" s="391" t="s">
        <v>2</v>
      </c>
      <c r="Y9" s="10">
        <v>39</v>
      </c>
      <c r="AA9" s="214" t="s">
        <v>56</v>
      </c>
      <c r="AB9" s="215" t="s">
        <v>262</v>
      </c>
      <c r="AC9" s="216" t="s">
        <v>263</v>
      </c>
      <c r="AD9" s="217" t="s">
        <v>264</v>
      </c>
    </row>
    <row r="10" spans="1:30" ht="19.5" customHeight="1">
      <c r="A10" s="26">
        <v>8</v>
      </c>
      <c r="B10" s="198" t="str">
        <f>IF([1]SortAMResults!$H10&gt;0,[1]SortAMResults!C10,"")</f>
        <v>Nolan Tracey</v>
      </c>
      <c r="C10" s="199" t="str">
        <f>IF([1]SortAMResults!$H10&gt;0,[1]SortAMResults!D10,"")</f>
        <v>St. Jacobs</v>
      </c>
      <c r="D10" s="200">
        <f>IF([1]SortAMResults!$H10&gt;0,[1]SortAMResults!E10,"")</f>
        <v>1</v>
      </c>
      <c r="E10" s="26">
        <f>IF([1]SortAMResults!$H10&gt;0,[1]SortAMResults!F10,"")</f>
        <v>47</v>
      </c>
      <c r="F10" s="26">
        <f>IF([1]SortAMResults!$H10&gt;0,[1]SortAMResults!G10,"")</f>
        <v>77</v>
      </c>
      <c r="G10" s="26">
        <f>IF([1]SortAMResults!$H10&gt;0,[1]SortAMResults!H10,"")</f>
        <v>9</v>
      </c>
      <c r="H10" s="201">
        <f>IF([1]SortAMResults!$H10&gt;0,[1]SortAMResults!I10,"")</f>
        <v>5.2222222222222223</v>
      </c>
      <c r="I10" s="201">
        <f>IF([1]SortAMResults!$H10&gt;0,[1]SortAMResults!J10,"")</f>
        <v>8.5555555555555554</v>
      </c>
      <c r="J10" s="201" t="str">
        <f>[1]SortAMResults!L10</f>
        <v>A</v>
      </c>
      <c r="L10" s="26">
        <f t="shared" si="1"/>
        <v>8</v>
      </c>
      <c r="M10" s="207" t="str">
        <f>IF([1]SortPMResults!C11&lt;&gt;"",[1]SortPMResults!C11,"")</f>
        <v>Reid Tracey</v>
      </c>
      <c r="N10" s="208" t="str">
        <f>IF([1]SortPMResults!D11&lt;&gt;"",[1]SortPMResults!D11,"")</f>
        <v>St. Jacobs</v>
      </c>
      <c r="O10" s="209" t="str">
        <f>IF([1]SortPMResults!E11&lt;&gt;"",[1]SortPMResults!E11,"")</f>
        <v>A</v>
      </c>
      <c r="P10" s="210">
        <f>IF([1]SortPMResults!F11&lt;&gt;"",[1]SortPMResults!F11,"")</f>
        <v>35</v>
      </c>
      <c r="Q10" s="210">
        <f>IF([1]SortPMResults!G11&lt;&gt;"",[1]SortPMResults!G11,"")</f>
        <v>74</v>
      </c>
      <c r="R10" s="210">
        <f>IF([1]SortPMResults!H11&lt;&gt;"",[1]SortPMResults!H11,"")</f>
        <v>9</v>
      </c>
      <c r="S10" s="211">
        <f>IF([1]SortPMResults!I11&lt;&gt;"",[1]SortPMResults!I11,"")</f>
        <v>3.8888888888888888</v>
      </c>
      <c r="T10" s="211">
        <f>IF([1]SortPMResults!J11&lt;&gt;"",[1]SortPMResults!J11,"")</f>
        <v>8.2222222222222214</v>
      </c>
      <c r="U10" s="212" t="str">
        <f>[1]SortPMResults!E11</f>
        <v>A</v>
      </c>
      <c r="V10" s="213" t="str">
        <f t="shared" si="0"/>
        <v/>
      </c>
      <c r="X10" s="391" t="s">
        <v>111</v>
      </c>
      <c r="Y10" s="10">
        <v>38</v>
      </c>
      <c r="AA10" s="392" t="s">
        <v>66</v>
      </c>
      <c r="AB10" s="393" t="s">
        <v>7</v>
      </c>
      <c r="AC10" s="218" t="s">
        <v>36</v>
      </c>
      <c r="AD10" s="219" t="s">
        <v>151</v>
      </c>
    </row>
    <row r="11" spans="1:30" ht="19.5" customHeight="1">
      <c r="A11" s="26">
        <v>9</v>
      </c>
      <c r="B11" s="198" t="str">
        <f>IF([1]SortAMResults!$H11&gt;0,[1]SortAMResults!C11,"")</f>
        <v>Tim Burgess</v>
      </c>
      <c r="C11" s="199" t="str">
        <f>IF([1]SortAMResults!$H11&gt;0,[1]SortAMResults!D11,"")</f>
        <v>Oshawa</v>
      </c>
      <c r="D11" s="200">
        <f>IF([1]SortAMResults!$H11&gt;0,[1]SortAMResults!E11,"")</f>
        <v>3</v>
      </c>
      <c r="E11" s="26">
        <f>IF([1]SortAMResults!$H11&gt;0,[1]SortAMResults!F11,"")</f>
        <v>47</v>
      </c>
      <c r="F11" s="26">
        <f>IF([1]SortAMResults!$H11&gt;0,[1]SortAMResults!G11,"")</f>
        <v>75</v>
      </c>
      <c r="G11" s="26">
        <f>IF([1]SortAMResults!$H11&gt;0,[1]SortAMResults!H11,"")</f>
        <v>9</v>
      </c>
      <c r="H11" s="201">
        <f>IF([1]SortAMResults!$H11&gt;0,[1]SortAMResults!I11,"")</f>
        <v>5.2222222222222223</v>
      </c>
      <c r="I11" s="201">
        <f>IF([1]SortAMResults!$H11&gt;0,[1]SortAMResults!J11,"")</f>
        <v>8.3333333333333339</v>
      </c>
      <c r="J11" s="201" t="str">
        <f>[1]SortAMResults!L11</f>
        <v>A</v>
      </c>
      <c r="L11" s="26">
        <f t="shared" si="1"/>
        <v>9</v>
      </c>
      <c r="M11" s="207" t="str">
        <f>IF([1]SortPMResults!C12&lt;&gt;"",[1]SortPMResults!C12,"")</f>
        <v>Roger Vaillancourt</v>
      </c>
      <c r="N11" s="208" t="str">
        <f>IF([1]SortPMResults!D12&lt;&gt;"",[1]SortPMResults!D12,"")</f>
        <v>Penetangeishene</v>
      </c>
      <c r="O11" s="209" t="str">
        <f>IF([1]SortPMResults!E12&lt;&gt;"",[1]SortPMResults!E12,"")</f>
        <v>A</v>
      </c>
      <c r="P11" s="210">
        <f>IF([1]SortPMResults!F12&lt;&gt;"",[1]SortPMResults!F12,"")</f>
        <v>30</v>
      </c>
      <c r="Q11" s="210">
        <f>IF([1]SortPMResults!G12&lt;&gt;"",[1]SortPMResults!G12,"")</f>
        <v>67</v>
      </c>
      <c r="R11" s="210">
        <f>IF([1]SortPMResults!H12&lt;&gt;"",[1]SortPMResults!H12,"")</f>
        <v>9</v>
      </c>
      <c r="S11" s="211">
        <f>IF([1]SortPMResults!I12&lt;&gt;"",[1]SortPMResults!I12,"")</f>
        <v>3.3333333333333335</v>
      </c>
      <c r="T11" s="211">
        <f>IF([1]SortPMResults!J12&lt;&gt;"",[1]SortPMResults!J12,"")</f>
        <v>7.4444444444444446</v>
      </c>
      <c r="U11" s="212" t="str">
        <f>[1]SortPMResults!E12</f>
        <v>A</v>
      </c>
      <c r="V11" s="213" t="str">
        <f t="shared" si="0"/>
        <v/>
      </c>
      <c r="X11" s="391" t="s">
        <v>100</v>
      </c>
      <c r="Y11" s="10">
        <v>37</v>
      </c>
      <c r="AA11" s="394" t="s">
        <v>67</v>
      </c>
      <c r="AB11" s="395" t="s">
        <v>5</v>
      </c>
      <c r="AC11" s="220" t="s">
        <v>8</v>
      </c>
      <c r="AD11" s="221" t="s">
        <v>155</v>
      </c>
    </row>
    <row r="12" spans="1:30" ht="19.5" customHeight="1">
      <c r="A12" s="26">
        <v>10</v>
      </c>
      <c r="B12" s="198" t="str">
        <f>IF([1]SortAMResults!$H12&gt;0,[1]SortAMResults!C12,"")</f>
        <v>Jeremy Tracey</v>
      </c>
      <c r="C12" s="199" t="str">
        <f>IF([1]SortAMResults!$H12&gt;0,[1]SortAMResults!D12,"")</f>
        <v>St. Jacobs</v>
      </c>
      <c r="D12" s="200">
        <f>IF([1]SortAMResults!$H12&gt;0,[1]SortAMResults!E12,"")</f>
        <v>1</v>
      </c>
      <c r="E12" s="26">
        <f>IF([1]SortAMResults!$H12&gt;0,[1]SortAMResults!F12,"")</f>
        <v>46</v>
      </c>
      <c r="F12" s="26">
        <f>IF([1]SortAMResults!$H12&gt;0,[1]SortAMResults!G12,"")</f>
        <v>92</v>
      </c>
      <c r="G12" s="26">
        <f>IF([1]SortAMResults!$H12&gt;0,[1]SortAMResults!H12,"")</f>
        <v>9</v>
      </c>
      <c r="H12" s="201">
        <f>IF([1]SortAMResults!$H12&gt;0,[1]SortAMResults!I12,"")</f>
        <v>5.1111111111111107</v>
      </c>
      <c r="I12" s="201">
        <f>IF([1]SortAMResults!$H12&gt;0,[1]SortAMResults!J12,"")</f>
        <v>10.222222222222221</v>
      </c>
      <c r="J12" s="201" t="str">
        <f>[1]SortAMResults!L12</f>
        <v>A</v>
      </c>
      <c r="L12" s="26">
        <f t="shared" si="1"/>
        <v>10</v>
      </c>
      <c r="M12" s="207" t="str">
        <f>IF([1]SortPMResults!C13&lt;&gt;"",[1]SortPMResults!C13,"")</f>
        <v>John Wood</v>
      </c>
      <c r="N12" s="208" t="str">
        <f>IF([1]SortPMResults!D13&lt;&gt;"",[1]SortPMResults!D13,"")</f>
        <v>Toronto</v>
      </c>
      <c r="O12" s="209" t="str">
        <f>IF([1]SortPMResults!E13&lt;&gt;"",[1]SortPMResults!E13,"")</f>
        <v>A</v>
      </c>
      <c r="P12" s="210">
        <f>IF([1]SortPMResults!F13&lt;&gt;"",[1]SortPMResults!F13,"")</f>
        <v>28</v>
      </c>
      <c r="Q12" s="210">
        <f>IF([1]SortPMResults!G13&lt;&gt;"",[1]SortPMResults!G13,"")</f>
        <v>60</v>
      </c>
      <c r="R12" s="210">
        <f>IF([1]SortPMResults!H13&lt;&gt;"",[1]SortPMResults!H13,"")</f>
        <v>9</v>
      </c>
      <c r="S12" s="211">
        <f>IF([1]SortPMResults!I13&lt;&gt;"",[1]SortPMResults!I13,"")</f>
        <v>3.1111111111111112</v>
      </c>
      <c r="T12" s="211">
        <f>IF([1]SortPMResults!J13&lt;&gt;"",[1]SortPMResults!J13,"")</f>
        <v>6.666666666666667</v>
      </c>
      <c r="U12" s="212" t="str">
        <f>[1]SortPMResults!E13</f>
        <v>A</v>
      </c>
      <c r="V12" s="213" t="str">
        <f t="shared" si="0"/>
        <v/>
      </c>
      <c r="X12" s="391" t="s">
        <v>339</v>
      </c>
      <c r="Y12" s="10">
        <v>36</v>
      </c>
      <c r="AA12" s="394" t="s">
        <v>261</v>
      </c>
      <c r="AB12" s="395" t="s">
        <v>106</v>
      </c>
      <c r="AC12" s="220" t="s">
        <v>11</v>
      </c>
      <c r="AD12" s="221" t="s">
        <v>379</v>
      </c>
    </row>
    <row r="13" spans="1:30" ht="19.5" customHeight="1" thickBot="1">
      <c r="A13" s="26">
        <v>11</v>
      </c>
      <c r="B13" s="198" t="str">
        <f>IF([1]SortAMResults!$H13&gt;0,[1]SortAMResults!C13,"")</f>
        <v>John Wood</v>
      </c>
      <c r="C13" s="199" t="str">
        <f>IF([1]SortAMResults!$H13&gt;0,[1]SortAMResults!D13,"")</f>
        <v>Toronto</v>
      </c>
      <c r="D13" s="200">
        <f>IF([1]SortAMResults!$H13&gt;0,[1]SortAMResults!E13,"")</f>
        <v>2</v>
      </c>
      <c r="E13" s="26">
        <f>IF([1]SortAMResults!$H13&gt;0,[1]SortAMResults!F13,"")</f>
        <v>49</v>
      </c>
      <c r="F13" s="26">
        <f>IF([1]SortAMResults!$H13&gt;0,[1]SortAMResults!G13,"")</f>
        <v>59</v>
      </c>
      <c r="G13" s="26">
        <f>IF([1]SortAMResults!$H13&gt;0,[1]SortAMResults!H13,"")</f>
        <v>10</v>
      </c>
      <c r="H13" s="201">
        <f>IF([1]SortAMResults!$H13&gt;0,[1]SortAMResults!I13,"")</f>
        <v>4.9000000000000004</v>
      </c>
      <c r="I13" s="201">
        <f>IF([1]SortAMResults!$H13&gt;0,[1]SortAMResults!J13,"")</f>
        <v>5.9</v>
      </c>
      <c r="J13" s="201" t="str">
        <f>[1]SortAMResults!L13</f>
        <v>A</v>
      </c>
      <c r="L13" s="26">
        <f t="shared" si="1"/>
        <v>11</v>
      </c>
      <c r="M13" s="207" t="str">
        <f>IF([1]SortPMResults!C14&lt;&gt;"",[1]SortPMResults!C14,"")</f>
        <v>Tim Burgess</v>
      </c>
      <c r="N13" s="208" t="str">
        <f>IF([1]SortPMResults!D14&lt;&gt;"",[1]SortPMResults!D14,"")</f>
        <v>Oshawa</v>
      </c>
      <c r="O13" s="209" t="str">
        <f>IF([1]SortPMResults!E14&lt;&gt;"",[1]SortPMResults!E14,"")</f>
        <v>A</v>
      </c>
      <c r="P13" s="210">
        <f>IF([1]SortPMResults!F14&lt;&gt;"",[1]SortPMResults!F14,"")</f>
        <v>26</v>
      </c>
      <c r="Q13" s="210">
        <f>IF([1]SortPMResults!G14&lt;&gt;"",[1]SortPMResults!G14,"")</f>
        <v>82</v>
      </c>
      <c r="R13" s="210">
        <f>IF([1]SortPMResults!H14&lt;&gt;"",[1]SortPMResults!H14,"")</f>
        <v>9</v>
      </c>
      <c r="S13" s="211">
        <f>IF([1]SortPMResults!I14&lt;&gt;"",[1]SortPMResults!I14,"")</f>
        <v>2.8888888888888888</v>
      </c>
      <c r="T13" s="211">
        <f>IF([1]SortPMResults!J14&lt;&gt;"",[1]SortPMResults!J14,"")</f>
        <v>9.1111111111111107</v>
      </c>
      <c r="U13" s="212" t="str">
        <f>[1]SortPMResults!E14</f>
        <v>A</v>
      </c>
      <c r="V13" s="213" t="str">
        <f t="shared" si="0"/>
        <v/>
      </c>
      <c r="X13" s="391" t="s">
        <v>355</v>
      </c>
      <c r="Y13" s="10">
        <v>35</v>
      </c>
      <c r="AA13" s="396" t="s">
        <v>261</v>
      </c>
      <c r="AB13" s="397" t="s">
        <v>4</v>
      </c>
      <c r="AC13" s="222" t="s">
        <v>136</v>
      </c>
      <c r="AD13" s="223" t="s">
        <v>344</v>
      </c>
    </row>
    <row r="14" spans="1:30" ht="19.5" customHeight="1">
      <c r="A14" s="26">
        <v>12</v>
      </c>
      <c r="B14" s="198" t="str">
        <f>IF([1]SortAMResults!$H14&gt;0,[1]SortAMResults!C14,"")</f>
        <v>Reid Tracey</v>
      </c>
      <c r="C14" s="199" t="str">
        <f>IF([1]SortAMResults!$H14&gt;0,[1]SortAMResults!D14,"")</f>
        <v>St. Jacobs</v>
      </c>
      <c r="D14" s="200">
        <f>IF([1]SortAMResults!$H14&gt;0,[1]SortAMResults!E14,"")</f>
        <v>1</v>
      </c>
      <c r="E14" s="26">
        <f>IF([1]SortAMResults!$H14&gt;0,[1]SortAMResults!F14,"")</f>
        <v>44</v>
      </c>
      <c r="F14" s="26">
        <f>IF([1]SortAMResults!$H14&gt;0,[1]SortAMResults!G14,"")</f>
        <v>76</v>
      </c>
      <c r="G14" s="26">
        <f>IF([1]SortAMResults!$H14&gt;0,[1]SortAMResults!H14,"")</f>
        <v>9</v>
      </c>
      <c r="H14" s="201">
        <f>IF([1]SortAMResults!$H14&gt;0,[1]SortAMResults!I14,"")</f>
        <v>4.8888888888888893</v>
      </c>
      <c r="I14" s="201">
        <f>IF([1]SortAMResults!$H14&gt;0,[1]SortAMResults!J14,"")</f>
        <v>8.4444444444444446</v>
      </c>
      <c r="J14" s="201" t="str">
        <f>[1]SortAMResults!L14</f>
        <v>A</v>
      </c>
      <c r="L14" s="26">
        <f t="shared" si="1"/>
        <v>12</v>
      </c>
      <c r="M14" s="207" t="str">
        <f>IF([1]SortPMResults!C15&lt;&gt;"",[1]SortPMResults!C15,"")</f>
        <v>Clare Kuepfer</v>
      </c>
      <c r="N14" s="208" t="str">
        <f>IF([1]SortPMResults!D15&lt;&gt;"",[1]SortPMResults!D15,"")</f>
        <v>Hanover</v>
      </c>
      <c r="O14" s="209" t="str">
        <f>IF([1]SortPMResults!E15&lt;&gt;"",[1]SortPMResults!E15,"")</f>
        <v>A</v>
      </c>
      <c r="P14" s="210">
        <f>IF([1]SortPMResults!F15&lt;&gt;"",[1]SortPMResults!F15,"")</f>
        <v>23</v>
      </c>
      <c r="Q14" s="210">
        <f>IF([1]SortPMResults!G15&lt;&gt;"",[1]SortPMResults!G15,"")</f>
        <v>78</v>
      </c>
      <c r="R14" s="210">
        <f>IF([1]SortPMResults!H15&lt;&gt;"",[1]SortPMResults!H15,"")</f>
        <v>9</v>
      </c>
      <c r="S14" s="211">
        <f>IF([1]SortPMResults!I15&lt;&gt;"",[1]SortPMResults!I15,"")</f>
        <v>2.5555555555555554</v>
      </c>
      <c r="T14" s="211">
        <f>IF([1]SortPMResults!J15&lt;&gt;"",[1]SortPMResults!J15,"")</f>
        <v>8.6666666666666661</v>
      </c>
      <c r="U14" s="212" t="str">
        <f>[1]SortPMResults!E15</f>
        <v>A</v>
      </c>
      <c r="V14" s="213" t="str">
        <f t="shared" si="0"/>
        <v/>
      </c>
      <c r="X14" s="391" t="s">
        <v>9</v>
      </c>
      <c r="Y14" s="10">
        <v>34</v>
      </c>
      <c r="AA14" s="333"/>
    </row>
    <row r="15" spans="1:30" ht="19.5" customHeight="1">
      <c r="A15" s="26">
        <v>13</v>
      </c>
      <c r="B15" s="198" t="str">
        <f>IF([1]SortAMResults!$H15&gt;0,[1]SortAMResults!C15,"")</f>
        <v>Clare Kuepfer</v>
      </c>
      <c r="C15" s="199" t="str">
        <f>IF([1]SortAMResults!$H15&gt;0,[1]SortAMResults!D15,"")</f>
        <v>Hanover</v>
      </c>
      <c r="D15" s="200">
        <f>IF([1]SortAMResults!$H15&gt;0,[1]SortAMResults!E15,"")</f>
        <v>1</v>
      </c>
      <c r="E15" s="26">
        <f>IF([1]SortAMResults!$H15&gt;0,[1]SortAMResults!F15,"")</f>
        <v>48</v>
      </c>
      <c r="F15" s="26">
        <f>IF([1]SortAMResults!$H15&gt;0,[1]SortAMResults!G15,"")</f>
        <v>86</v>
      </c>
      <c r="G15" s="26">
        <f>IF([1]SortAMResults!$H15&gt;0,[1]SortAMResults!H15,"")</f>
        <v>10</v>
      </c>
      <c r="H15" s="201">
        <f>IF([1]SortAMResults!$H15&gt;0,[1]SortAMResults!I15,"")</f>
        <v>4.8</v>
      </c>
      <c r="I15" s="201">
        <f>IF([1]SortAMResults!$H15&gt;0,[1]SortAMResults!J15,"")</f>
        <v>8.6</v>
      </c>
      <c r="J15" s="201" t="str">
        <f>[1]SortAMResults!L15</f>
        <v>A</v>
      </c>
      <c r="L15" s="26">
        <f t="shared" si="1"/>
        <v>13</v>
      </c>
      <c r="M15" s="207" t="str">
        <f>IF([1]SortPMResults!C16&lt;&gt;"",[1]SortPMResults!C16,"")</f>
        <v>Nolan Tracey</v>
      </c>
      <c r="N15" s="208" t="str">
        <f>IF([1]SortPMResults!D16&lt;&gt;"",[1]SortPMResults!D16,"")</f>
        <v>St. Jacobs</v>
      </c>
      <c r="O15" s="209" t="str">
        <f>IF([1]SortPMResults!E16&lt;&gt;"",[1]SortPMResults!E16,"")</f>
        <v>A</v>
      </c>
      <c r="P15" s="210">
        <f>IF([1]SortPMResults!F16&lt;&gt;"",[1]SortPMResults!F16,"")</f>
        <v>22</v>
      </c>
      <c r="Q15" s="210">
        <f>IF([1]SortPMResults!G16&lt;&gt;"",[1]SortPMResults!G16,"")</f>
        <v>71</v>
      </c>
      <c r="R15" s="210">
        <f>IF([1]SortPMResults!H16&lt;&gt;"",[1]SortPMResults!H16,"")</f>
        <v>9</v>
      </c>
      <c r="S15" s="211">
        <f>IF([1]SortPMResults!I16&lt;&gt;"",[1]SortPMResults!I16,"")</f>
        <v>2.4444444444444446</v>
      </c>
      <c r="T15" s="211">
        <f>IF([1]SortPMResults!J16&lt;&gt;"",[1]SortPMResults!J16,"")</f>
        <v>7.8888888888888893</v>
      </c>
      <c r="U15" s="212" t="str">
        <f>[1]SortPMResults!E16</f>
        <v>A</v>
      </c>
      <c r="V15" s="213" t="str">
        <f t="shared" si="0"/>
        <v/>
      </c>
      <c r="X15" s="391" t="s">
        <v>109</v>
      </c>
      <c r="Y15" s="10">
        <v>33</v>
      </c>
      <c r="AA15" s="333"/>
      <c r="AC15" s="1"/>
    </row>
    <row r="16" spans="1:30" ht="19.5" customHeight="1" thickBot="1">
      <c r="A16" s="26">
        <v>14</v>
      </c>
      <c r="B16" s="198" t="str">
        <f>IF([1]SortAMResults!$H16&gt;0,[1]SortAMResults!C16,"")</f>
        <v>John McFeeters</v>
      </c>
      <c r="C16" s="199" t="str">
        <f>IF([1]SortAMResults!$H16&gt;0,[1]SortAMResults!D16,"")</f>
        <v>Oshawa</v>
      </c>
      <c r="D16" s="200">
        <f>IF([1]SortAMResults!$H16&gt;0,[1]SortAMResults!E16,"")</f>
        <v>1</v>
      </c>
      <c r="E16" s="26">
        <f>IF([1]SortAMResults!$H16&gt;0,[1]SortAMResults!F16,"")</f>
        <v>42</v>
      </c>
      <c r="F16" s="26">
        <f>IF([1]SortAMResults!$H16&gt;0,[1]SortAMResults!G16,"")</f>
        <v>52</v>
      </c>
      <c r="G16" s="26">
        <f>IF([1]SortAMResults!$H16&gt;0,[1]SortAMResults!H16,"")</f>
        <v>9</v>
      </c>
      <c r="H16" s="201">
        <f>IF([1]SortAMResults!$H16&gt;0,[1]SortAMResults!I16,"")</f>
        <v>4.666666666666667</v>
      </c>
      <c r="I16" s="201">
        <f>IF([1]SortAMResults!$H16&gt;0,[1]SortAMResults!J16,"")</f>
        <v>5.7777777777777777</v>
      </c>
      <c r="J16" s="201" t="str">
        <f>[1]SortAMResults!L16</f>
        <v>B</v>
      </c>
      <c r="L16" s="26">
        <f t="shared" si="1"/>
        <v>1</v>
      </c>
      <c r="M16" s="207" t="str">
        <f>IF([1]SortPMResults!C17&lt;&gt;"",[1]SortPMResults!C17,"")</f>
        <v>Eric Miltenburg</v>
      </c>
      <c r="N16" s="208" t="str">
        <f>IF([1]SortPMResults!D17&lt;&gt;"",[1]SortPMResults!D17,"")</f>
        <v>Belleville</v>
      </c>
      <c r="O16" s="209" t="str">
        <f>IF([1]SortPMResults!E17&lt;&gt;"",[1]SortPMResults!E17,"")</f>
        <v>B</v>
      </c>
      <c r="P16" s="210">
        <f>IF([1]SortPMResults!F17&lt;&gt;"",[1]SortPMResults!F17,"")</f>
        <v>53</v>
      </c>
      <c r="Q16" s="210">
        <f>IF([1]SortPMResults!G17&lt;&gt;"",[1]SortPMResults!G17,"")</f>
        <v>63</v>
      </c>
      <c r="R16" s="210">
        <f>IF([1]SortPMResults!H17&lt;&gt;"",[1]SortPMResults!H17,"")</f>
        <v>10</v>
      </c>
      <c r="S16" s="211">
        <f>IF([1]SortPMResults!I17&lt;&gt;"",[1]SortPMResults!I17,"")</f>
        <v>5.3</v>
      </c>
      <c r="T16" s="211">
        <f>IF([1]SortPMResults!J17&lt;&gt;"",[1]SortPMResults!J17,"")</f>
        <v>6.3</v>
      </c>
      <c r="U16" s="212" t="str">
        <f>[1]SortPMResults!E17</f>
        <v>B</v>
      </c>
      <c r="V16" s="213" t="str">
        <f t="shared" si="0"/>
        <v>Semi-Finalist</v>
      </c>
      <c r="X16" s="390" t="s">
        <v>36</v>
      </c>
      <c r="Y16" s="10">
        <v>34</v>
      </c>
      <c r="Z16" s="1" t="s">
        <v>532</v>
      </c>
      <c r="AA16" s="333"/>
    </row>
    <row r="17" spans="1:29" ht="18" thickBot="1">
      <c r="A17" s="26">
        <v>15</v>
      </c>
      <c r="B17" s="198" t="str">
        <f>IF([1]SortAMResults!$H17&gt;0,[1]SortAMResults!C17,"")</f>
        <v>Peter Tarle</v>
      </c>
      <c r="C17" s="199" t="str">
        <f>IF([1]SortAMResults!$H17&gt;0,[1]SortAMResults!D17,"")</f>
        <v>QRCC</v>
      </c>
      <c r="D17" s="200">
        <f>IF([1]SortAMResults!$H17&gt;0,[1]SortAMResults!E17,"")</f>
        <v>1</v>
      </c>
      <c r="E17" s="26">
        <f>IF([1]SortAMResults!$H17&gt;0,[1]SortAMResults!F17,"")</f>
        <v>41</v>
      </c>
      <c r="F17" s="26">
        <f>IF([1]SortAMResults!$H17&gt;0,[1]SortAMResults!G17,"")</f>
        <v>62</v>
      </c>
      <c r="G17" s="26">
        <f>IF([1]SortAMResults!$H17&gt;0,[1]SortAMResults!H17,"")</f>
        <v>9</v>
      </c>
      <c r="H17" s="201">
        <f>IF([1]SortAMResults!$H17&gt;0,[1]SortAMResults!I17,"")</f>
        <v>4.5555555555555554</v>
      </c>
      <c r="I17" s="201">
        <f>IF([1]SortAMResults!$H17&gt;0,[1]SortAMResults!J17,"")</f>
        <v>6.8888888888888893</v>
      </c>
      <c r="J17" s="201" t="str">
        <f>[1]SortAMResults!L17</f>
        <v>B</v>
      </c>
      <c r="L17" s="26">
        <f t="shared" si="1"/>
        <v>2</v>
      </c>
      <c r="M17" s="207" t="str">
        <f>IF([1]SortPMResults!C18&lt;&gt;"",[1]SortPMResults!C18,"")</f>
        <v>Peter Tarle</v>
      </c>
      <c r="N17" s="208" t="str">
        <f>IF([1]SortPMResults!D18&lt;&gt;"",[1]SortPMResults!D18,"")</f>
        <v>QRCC</v>
      </c>
      <c r="O17" s="209" t="str">
        <f>IF([1]SortPMResults!E18&lt;&gt;"",[1]SortPMResults!E18,"")</f>
        <v>B</v>
      </c>
      <c r="P17" s="210">
        <f>IF([1]SortPMResults!F18&lt;&gt;"",[1]SortPMResults!F18,"")</f>
        <v>51</v>
      </c>
      <c r="Q17" s="210">
        <f>IF([1]SortPMResults!G18&lt;&gt;"",[1]SortPMResults!G18,"")</f>
        <v>78</v>
      </c>
      <c r="R17" s="210">
        <f>IF([1]SortPMResults!H18&lt;&gt;"",[1]SortPMResults!H18,"")</f>
        <v>10</v>
      </c>
      <c r="S17" s="211">
        <f>IF([1]SortPMResults!I18&lt;&gt;"",[1]SortPMResults!I18,"")</f>
        <v>5.0999999999999996</v>
      </c>
      <c r="T17" s="211">
        <f>IF([1]SortPMResults!J18&lt;&gt;"",[1]SortPMResults!J18,"")</f>
        <v>7.8</v>
      </c>
      <c r="U17" s="212" t="str">
        <f>[1]SortPMResults!E18</f>
        <v>B</v>
      </c>
      <c r="V17" s="213" t="str">
        <f t="shared" si="0"/>
        <v>Semi-Finalist</v>
      </c>
      <c r="X17" s="390" t="s">
        <v>38</v>
      </c>
      <c r="Y17" s="10">
        <v>32</v>
      </c>
      <c r="Z17" s="1" t="s">
        <v>533</v>
      </c>
      <c r="AA17" s="224" t="s">
        <v>265</v>
      </c>
      <c r="AB17" s="225"/>
      <c r="AC17" s="398" t="s">
        <v>110</v>
      </c>
    </row>
    <row r="18" spans="1:29" ht="18" thickBot="1">
      <c r="A18" s="26">
        <v>16</v>
      </c>
      <c r="B18" s="198" t="str">
        <f>IF([1]SortAMResults!$H18&gt;0,[1]SortAMResults!C18,"")</f>
        <v>Shirley Sager</v>
      </c>
      <c r="C18" s="199" t="str">
        <f>IF([1]SortAMResults!$H18&gt;0,[1]SortAMResults!D18,"")</f>
        <v>QRCC</v>
      </c>
      <c r="D18" s="200">
        <f>IF([1]SortAMResults!$H18&gt;0,[1]SortAMResults!E18,"")</f>
        <v>2</v>
      </c>
      <c r="E18" s="26">
        <f>IF([1]SortAMResults!$H18&gt;0,[1]SortAMResults!F18,"")</f>
        <v>45</v>
      </c>
      <c r="F18" s="26">
        <f>IF([1]SortAMResults!$H18&gt;0,[1]SortAMResults!G18,"")</f>
        <v>72</v>
      </c>
      <c r="G18" s="26">
        <f>IF([1]SortAMResults!$H18&gt;0,[1]SortAMResults!H18,"")</f>
        <v>10</v>
      </c>
      <c r="H18" s="201">
        <f>IF([1]SortAMResults!$H18&gt;0,[1]SortAMResults!I18,"")</f>
        <v>4.5</v>
      </c>
      <c r="I18" s="201">
        <f>IF([1]SortAMResults!$H18&gt;0,[1]SortAMResults!J18,"")</f>
        <v>7.2</v>
      </c>
      <c r="J18" s="201" t="str">
        <f>[1]SortAMResults!L18</f>
        <v>B</v>
      </c>
      <c r="L18" s="26">
        <f t="shared" si="1"/>
        <v>3</v>
      </c>
      <c r="M18" s="207" t="str">
        <f>IF([1]SortPMResults!C19&lt;&gt;"",[1]SortPMResults!C19,"")</f>
        <v>Chris Gorsline</v>
      </c>
      <c r="N18" s="208" t="str">
        <f>IF([1]SortPMResults!D19&lt;&gt;"",[1]SortPMResults!D19,"")</f>
        <v>Belleville</v>
      </c>
      <c r="O18" s="209" t="str">
        <f>IF([1]SortPMResults!E19&lt;&gt;"",[1]SortPMResults!E19,"")</f>
        <v>B</v>
      </c>
      <c r="P18" s="210">
        <f>IF([1]SortPMResults!F19&lt;&gt;"",[1]SortPMResults!F19,"")</f>
        <v>49</v>
      </c>
      <c r="Q18" s="210">
        <f>IF([1]SortPMResults!G19&lt;&gt;"",[1]SortPMResults!G19,"")</f>
        <v>60</v>
      </c>
      <c r="R18" s="210">
        <f>IF([1]SortPMResults!H19&lt;&gt;"",[1]SortPMResults!H19,"")</f>
        <v>10</v>
      </c>
      <c r="S18" s="211">
        <f>IF([1]SortPMResults!I19&lt;&gt;"",[1]SortPMResults!I19,"")</f>
        <v>4.9000000000000004</v>
      </c>
      <c r="T18" s="211">
        <f>IF([1]SortPMResults!J19&lt;&gt;"",[1]SortPMResults!J19,"")</f>
        <v>6</v>
      </c>
      <c r="U18" s="212" t="str">
        <f>[1]SortPMResults!E19</f>
        <v>B</v>
      </c>
      <c r="V18" s="213" t="str">
        <f t="shared" si="0"/>
        <v>Semi-Finalist</v>
      </c>
      <c r="X18" s="391" t="s">
        <v>11</v>
      </c>
      <c r="Y18" s="10">
        <v>30</v>
      </c>
      <c r="AA18" s="226"/>
      <c r="AB18" s="7"/>
      <c r="AC18" s="7"/>
    </row>
    <row r="19" spans="1:29" ht="18" thickBot="1">
      <c r="A19" s="26">
        <v>17</v>
      </c>
      <c r="B19" s="198" t="str">
        <f>IF([1]SortAMResults!$H19&gt;0,[1]SortAMResults!C19,"")</f>
        <v>Doug Gibson</v>
      </c>
      <c r="C19" s="199" t="str">
        <f>IF([1]SortAMResults!$H19&gt;0,[1]SortAMResults!D19,"")</f>
        <v>Kingston</v>
      </c>
      <c r="D19" s="200">
        <f>IF([1]SortAMResults!$H19&gt;0,[1]SortAMResults!E19,"")</f>
        <v>3</v>
      </c>
      <c r="E19" s="26">
        <f>IF([1]SortAMResults!$H19&gt;0,[1]SortAMResults!F19,"")</f>
        <v>40</v>
      </c>
      <c r="F19" s="26">
        <f>IF([1]SortAMResults!$H19&gt;0,[1]SortAMResults!G19,"")</f>
        <v>52</v>
      </c>
      <c r="G19" s="26">
        <f>IF([1]SortAMResults!$H19&gt;0,[1]SortAMResults!H19,"")</f>
        <v>9</v>
      </c>
      <c r="H19" s="201">
        <f>IF([1]SortAMResults!$H19&gt;0,[1]SortAMResults!I19,"")</f>
        <v>4.4444444444444446</v>
      </c>
      <c r="I19" s="201">
        <f>IF([1]SortAMResults!$H19&gt;0,[1]SortAMResults!J19,"")</f>
        <v>5.7777777777777777</v>
      </c>
      <c r="J19" s="201" t="str">
        <f>[1]SortAMResults!L19</f>
        <v>B</v>
      </c>
      <c r="L19" s="26">
        <f t="shared" si="1"/>
        <v>4</v>
      </c>
      <c r="M19" s="207" t="str">
        <f>IF([1]SortPMResults!C20&lt;&gt;"",[1]SortPMResults!C20,"")</f>
        <v>John McFeeters</v>
      </c>
      <c r="N19" s="208" t="str">
        <f>IF([1]SortPMResults!D20&lt;&gt;"",[1]SortPMResults!D20,"")</f>
        <v>Oshawa</v>
      </c>
      <c r="O19" s="209" t="str">
        <f>IF([1]SortPMResults!E20&lt;&gt;"",[1]SortPMResults!E20,"")</f>
        <v>B</v>
      </c>
      <c r="P19" s="210">
        <f>IF([1]SortPMResults!F20&lt;&gt;"",[1]SortPMResults!F20,"")</f>
        <v>43</v>
      </c>
      <c r="Q19" s="210">
        <f>IF([1]SortPMResults!G20&lt;&gt;"",[1]SortPMResults!G20,"")</f>
        <v>68</v>
      </c>
      <c r="R19" s="210">
        <f>IF([1]SortPMResults!H20&lt;&gt;"",[1]SortPMResults!H20,"")</f>
        <v>10</v>
      </c>
      <c r="S19" s="211">
        <f>IF([1]SortPMResults!I20&lt;&gt;"",[1]SortPMResults!I20,"")</f>
        <v>4.3</v>
      </c>
      <c r="T19" s="211">
        <f>IF([1]SortPMResults!J20&lt;&gt;"",[1]SortPMResults!J20,"")</f>
        <v>6.8</v>
      </c>
      <c r="U19" s="212" t="str">
        <f>[1]SortPMResults!E20</f>
        <v>B</v>
      </c>
      <c r="V19" s="213" t="str">
        <f t="shared" si="0"/>
        <v>Semi-Finalist</v>
      </c>
      <c r="X19" s="391" t="s">
        <v>136</v>
      </c>
      <c r="Y19" s="10">
        <v>29</v>
      </c>
      <c r="AA19" s="224" t="s">
        <v>266</v>
      </c>
      <c r="AB19" s="225"/>
      <c r="AC19" s="398" t="s">
        <v>534</v>
      </c>
    </row>
    <row r="20" spans="1:29">
      <c r="A20" s="26">
        <v>18</v>
      </c>
      <c r="B20" s="198" t="str">
        <f>IF([1]SortAMResults!$H20&gt;0,[1]SortAMResults!C20,"")</f>
        <v>Wayne Scott</v>
      </c>
      <c r="C20" s="199" t="str">
        <f>IF([1]SortAMResults!$H20&gt;0,[1]SortAMResults!D20,"")</f>
        <v>Kingston</v>
      </c>
      <c r="D20" s="200">
        <f>IF([1]SortAMResults!$H20&gt;0,[1]SortAMResults!E20,"")</f>
        <v>3</v>
      </c>
      <c r="E20" s="26">
        <f>IF([1]SortAMResults!$H20&gt;0,[1]SortAMResults!F20,"")</f>
        <v>44</v>
      </c>
      <c r="F20" s="26">
        <f>IF([1]SortAMResults!$H20&gt;0,[1]SortAMResults!G20,"")</f>
        <v>76</v>
      </c>
      <c r="G20" s="26">
        <f>IF([1]SortAMResults!$H20&gt;0,[1]SortAMResults!H20,"")</f>
        <v>10</v>
      </c>
      <c r="H20" s="201">
        <f>IF([1]SortAMResults!$H20&gt;0,[1]SortAMResults!I20,"")</f>
        <v>4.4000000000000004</v>
      </c>
      <c r="I20" s="201">
        <f>IF([1]SortAMResults!$H20&gt;0,[1]SortAMResults!J20,"")</f>
        <v>7.6</v>
      </c>
      <c r="J20" s="201" t="str">
        <f>[1]SortAMResults!L20</f>
        <v>B</v>
      </c>
      <c r="L20" s="26">
        <f t="shared" si="1"/>
        <v>5</v>
      </c>
      <c r="M20" s="207" t="str">
        <f>IF([1]SortPMResults!C21&lt;&gt;"",[1]SortPMResults!C21,"")</f>
        <v>Brian Miltenburg</v>
      </c>
      <c r="N20" s="208" t="str">
        <f>IF([1]SortPMResults!D21&lt;&gt;"",[1]SortPMResults!D21,"")</f>
        <v>Hamilton</v>
      </c>
      <c r="O20" s="209" t="str">
        <f>IF([1]SortPMResults!E21&lt;&gt;"",[1]SortPMResults!E21,"")</f>
        <v>B</v>
      </c>
      <c r="P20" s="210">
        <f>IF([1]SortPMResults!F21&lt;&gt;"",[1]SortPMResults!F21,"")</f>
        <v>41</v>
      </c>
      <c r="Q20" s="210">
        <f>IF([1]SortPMResults!G21&lt;&gt;"",[1]SortPMResults!G21,"")</f>
        <v>54</v>
      </c>
      <c r="R20" s="210">
        <f>IF([1]SortPMResults!H21&lt;&gt;"",[1]SortPMResults!H21,"")</f>
        <v>10</v>
      </c>
      <c r="S20" s="211">
        <f>IF([1]SortPMResults!I21&lt;&gt;"",[1]SortPMResults!I21,"")</f>
        <v>4.0999999999999996</v>
      </c>
      <c r="T20" s="211">
        <f>IF([1]SortPMResults!J21&lt;&gt;"",[1]SortPMResults!J21,"")</f>
        <v>5.4</v>
      </c>
      <c r="U20" s="212" t="str">
        <f>[1]SortPMResults!E21</f>
        <v>B</v>
      </c>
      <c r="V20" s="213" t="str">
        <f t="shared" si="0"/>
        <v/>
      </c>
      <c r="X20" s="391" t="s">
        <v>535</v>
      </c>
      <c r="Y20" s="10">
        <v>28</v>
      </c>
    </row>
    <row r="21" spans="1:29">
      <c r="A21" s="26">
        <v>19</v>
      </c>
      <c r="B21" s="198" t="str">
        <f>IF([1]SortAMResults!$H21&gt;0,[1]SortAMResults!C21,"")</f>
        <v>Brian Miltenburg</v>
      </c>
      <c r="C21" s="199" t="str">
        <f>IF([1]SortAMResults!$H21&gt;0,[1]SortAMResults!D21,"")</f>
        <v>Hamilton</v>
      </c>
      <c r="D21" s="200">
        <f>IF([1]SortAMResults!$H21&gt;0,[1]SortAMResults!E21,"")</f>
        <v>1</v>
      </c>
      <c r="E21" s="26">
        <f>IF([1]SortAMResults!$H21&gt;0,[1]SortAMResults!F21,"")</f>
        <v>39</v>
      </c>
      <c r="F21" s="26">
        <f>IF([1]SortAMResults!$H21&gt;0,[1]SortAMResults!G21,"")</f>
        <v>68</v>
      </c>
      <c r="G21" s="26">
        <f>IF([1]SortAMResults!$H21&gt;0,[1]SortAMResults!H21,"")</f>
        <v>9</v>
      </c>
      <c r="H21" s="201">
        <f>IF([1]SortAMResults!$H21&gt;0,[1]SortAMResults!I21,"")</f>
        <v>4.333333333333333</v>
      </c>
      <c r="I21" s="201">
        <f>IF([1]SortAMResults!$H21&gt;0,[1]SortAMResults!J21,"")</f>
        <v>7.5555555555555554</v>
      </c>
      <c r="J21" s="201" t="str">
        <f>[1]SortAMResults!L21</f>
        <v>B</v>
      </c>
      <c r="L21" s="26">
        <f t="shared" si="1"/>
        <v>6</v>
      </c>
      <c r="M21" s="207" t="str">
        <f>IF([1]SortPMResults!C22&lt;&gt;"",[1]SortPMResults!C22,"")</f>
        <v>Doug Gibson</v>
      </c>
      <c r="N21" s="208" t="str">
        <f>IF([1]SortPMResults!D22&lt;&gt;"",[1]SortPMResults!D22,"")</f>
        <v>Kingston</v>
      </c>
      <c r="O21" s="209" t="str">
        <f>IF([1]SortPMResults!E22&lt;&gt;"",[1]SortPMResults!E22,"")</f>
        <v>B</v>
      </c>
      <c r="P21" s="210">
        <f>IF([1]SortPMResults!F22&lt;&gt;"",[1]SortPMResults!F22,"")</f>
        <v>39</v>
      </c>
      <c r="Q21" s="210">
        <f>IF([1]SortPMResults!G22&lt;&gt;"",[1]SortPMResults!G22,"")</f>
        <v>54</v>
      </c>
      <c r="R21" s="210">
        <f>IF([1]SortPMResults!H22&lt;&gt;"",[1]SortPMResults!H22,"")</f>
        <v>10</v>
      </c>
      <c r="S21" s="211">
        <f>IF([1]SortPMResults!I22&lt;&gt;"",[1]SortPMResults!I22,"")</f>
        <v>3.9</v>
      </c>
      <c r="T21" s="211">
        <f>IF([1]SortPMResults!J22&lt;&gt;"",[1]SortPMResults!J22,"")</f>
        <v>5.4</v>
      </c>
      <c r="U21" s="212" t="str">
        <f>[1]SortPMResults!E22</f>
        <v>B</v>
      </c>
      <c r="V21" s="213" t="str">
        <f t="shared" si="0"/>
        <v/>
      </c>
      <c r="X21" s="391" t="s">
        <v>360</v>
      </c>
      <c r="Y21" s="10">
        <v>27</v>
      </c>
    </row>
    <row r="22" spans="1:29">
      <c r="A22" s="26">
        <v>20</v>
      </c>
      <c r="B22" s="198" t="str">
        <f>IF([1]SortAMResults!$H22&gt;0,[1]SortAMResults!C22,"")</f>
        <v>Eric Miltenburg</v>
      </c>
      <c r="C22" s="199" t="str">
        <f>IF([1]SortAMResults!$H22&gt;0,[1]SortAMResults!D22,"")</f>
        <v>Belleville</v>
      </c>
      <c r="D22" s="200">
        <f>IF([1]SortAMResults!$H22&gt;0,[1]SortAMResults!E22,"")</f>
        <v>2</v>
      </c>
      <c r="E22" s="26">
        <f>IF([1]SortAMResults!$H22&gt;0,[1]SortAMResults!F22,"")</f>
        <v>40</v>
      </c>
      <c r="F22" s="26">
        <f>IF([1]SortAMResults!$H22&gt;0,[1]SortAMResults!G22,"")</f>
        <v>58</v>
      </c>
      <c r="G22" s="26">
        <f>IF([1]SortAMResults!$H22&gt;0,[1]SortAMResults!H22,"")</f>
        <v>10</v>
      </c>
      <c r="H22" s="201">
        <f>IF([1]SortAMResults!$H22&gt;0,[1]SortAMResults!I22,"")</f>
        <v>4</v>
      </c>
      <c r="I22" s="201">
        <f>IF([1]SortAMResults!$H22&gt;0,[1]SortAMResults!J22,"")</f>
        <v>5.8</v>
      </c>
      <c r="J22" s="201" t="str">
        <f>[1]SortAMResults!L22</f>
        <v>B</v>
      </c>
      <c r="L22" s="26">
        <f t="shared" si="1"/>
        <v>7</v>
      </c>
      <c r="M22" s="207" t="str">
        <f>IF([1]SortPMResults!C23&lt;&gt;"",[1]SortPMResults!C23,"")</f>
        <v>Wayne Scott</v>
      </c>
      <c r="N22" s="208" t="str">
        <f>IF([1]SortPMResults!D23&lt;&gt;"",[1]SortPMResults!D23,"")</f>
        <v>Kingston</v>
      </c>
      <c r="O22" s="209" t="str">
        <f>IF([1]SortPMResults!E23&lt;&gt;"",[1]SortPMResults!E23,"")</f>
        <v>B</v>
      </c>
      <c r="P22" s="210">
        <f>IF([1]SortPMResults!F23&lt;&gt;"",[1]SortPMResults!F23,"")</f>
        <v>36</v>
      </c>
      <c r="Q22" s="210">
        <f>IF([1]SortPMResults!G23&lt;&gt;"",[1]SortPMResults!G23,"")</f>
        <v>65</v>
      </c>
      <c r="R22" s="210">
        <f>IF([1]SortPMResults!H23&lt;&gt;"",[1]SortPMResults!H23,"")</f>
        <v>10</v>
      </c>
      <c r="S22" s="211">
        <f>IF([1]SortPMResults!I23&lt;&gt;"",[1]SortPMResults!I23,"")</f>
        <v>3.6</v>
      </c>
      <c r="T22" s="211">
        <f>IF([1]SortPMResults!J23&lt;&gt;"",[1]SortPMResults!J23,"")</f>
        <v>6.5</v>
      </c>
      <c r="U22" s="212" t="str">
        <f>[1]SortPMResults!E23</f>
        <v>B</v>
      </c>
      <c r="V22" s="213" t="str">
        <f t="shared" si="0"/>
        <v/>
      </c>
      <c r="X22" s="391" t="s">
        <v>63</v>
      </c>
      <c r="Y22" s="10">
        <v>26</v>
      </c>
    </row>
    <row r="23" spans="1:29">
      <c r="A23" s="26">
        <v>21</v>
      </c>
      <c r="B23" s="198" t="str">
        <f>IF([1]SortAMResults!$H23&gt;0,[1]SortAMResults!C23,"")</f>
        <v>Chris Gorsline</v>
      </c>
      <c r="C23" s="199" t="str">
        <f>IF([1]SortAMResults!$H23&gt;0,[1]SortAMResults!D23,"")</f>
        <v>Belleville</v>
      </c>
      <c r="D23" s="200">
        <f>IF([1]SortAMResults!$H23&gt;0,[1]SortAMResults!E23,"")</f>
        <v>2</v>
      </c>
      <c r="E23" s="26">
        <f>IF([1]SortAMResults!$H23&gt;0,[1]SortAMResults!F23,"")</f>
        <v>39</v>
      </c>
      <c r="F23" s="26">
        <f>IF([1]SortAMResults!$H23&gt;0,[1]SortAMResults!G23,"")</f>
        <v>57</v>
      </c>
      <c r="G23" s="26">
        <f>IF([1]SortAMResults!$H23&gt;0,[1]SortAMResults!H23,"")</f>
        <v>10</v>
      </c>
      <c r="H23" s="201">
        <f>IF([1]SortAMResults!$H23&gt;0,[1]SortAMResults!I23,"")</f>
        <v>3.9</v>
      </c>
      <c r="I23" s="201">
        <f>IF([1]SortAMResults!$H23&gt;0,[1]SortAMResults!J23,"")</f>
        <v>5.7</v>
      </c>
      <c r="J23" s="201" t="str">
        <f>[1]SortAMResults!L23</f>
        <v>B</v>
      </c>
      <c r="L23" s="26">
        <f t="shared" si="1"/>
        <v>8</v>
      </c>
      <c r="M23" s="207" t="str">
        <f>IF([1]SortPMResults!C24&lt;&gt;"",[1]SortPMResults!C24,"")</f>
        <v>Bev Vaillancourt</v>
      </c>
      <c r="N23" s="208" t="str">
        <f>IF([1]SortPMResults!D24&lt;&gt;"",[1]SortPMResults!D24,"")</f>
        <v>Penetangeishene</v>
      </c>
      <c r="O23" s="209" t="str">
        <f>IF([1]SortPMResults!E24&lt;&gt;"",[1]SortPMResults!E24,"")</f>
        <v>B</v>
      </c>
      <c r="P23" s="210">
        <f>IF([1]SortPMResults!F24&lt;&gt;"",[1]SortPMResults!F24,"")</f>
        <v>36</v>
      </c>
      <c r="Q23" s="210">
        <f>IF([1]SortPMResults!G24&lt;&gt;"",[1]SortPMResults!G24,"")</f>
        <v>59</v>
      </c>
      <c r="R23" s="210">
        <f>IF([1]SortPMResults!H24&lt;&gt;"",[1]SortPMResults!H24,"")</f>
        <v>10</v>
      </c>
      <c r="S23" s="211">
        <f>IF([1]SortPMResults!I24&lt;&gt;"",[1]SortPMResults!I24,"")</f>
        <v>3.6</v>
      </c>
      <c r="T23" s="211">
        <f>IF([1]SortPMResults!J24&lt;&gt;"",[1]SortPMResults!J24,"")</f>
        <v>5.9</v>
      </c>
      <c r="U23" s="212" t="str">
        <f>[1]SortPMResults!E24</f>
        <v>B</v>
      </c>
      <c r="V23" s="213" t="str">
        <f t="shared" si="0"/>
        <v/>
      </c>
      <c r="X23" s="391" t="s">
        <v>110</v>
      </c>
      <c r="Y23" s="10">
        <v>25</v>
      </c>
    </row>
    <row r="24" spans="1:29">
      <c r="A24" s="26">
        <v>22</v>
      </c>
      <c r="B24" s="198" t="str">
        <f>IF([1]SortAMResults!$H24&gt;0,[1]SortAMResults!C24,"")</f>
        <v>Bev Vaillancourt</v>
      </c>
      <c r="C24" s="199" t="str">
        <f>IF([1]SortAMResults!$H24&gt;0,[1]SortAMResults!D24,"")</f>
        <v>Penetangeishene</v>
      </c>
      <c r="D24" s="200">
        <f>IF([1]SortAMResults!$H24&gt;0,[1]SortAMResults!E24,"")</f>
        <v>3</v>
      </c>
      <c r="E24" s="26">
        <f>IF([1]SortAMResults!$H24&gt;0,[1]SortAMResults!F24,"")</f>
        <v>35</v>
      </c>
      <c r="F24" s="26">
        <f>IF([1]SortAMResults!$H24&gt;0,[1]SortAMResults!G24,"")</f>
        <v>66</v>
      </c>
      <c r="G24" s="26">
        <f>IF([1]SortAMResults!$H24&gt;0,[1]SortAMResults!H24,"")</f>
        <v>9</v>
      </c>
      <c r="H24" s="201">
        <f>IF([1]SortAMResults!$H24&gt;0,[1]SortAMResults!I24,"")</f>
        <v>3.8888888888888888</v>
      </c>
      <c r="I24" s="201">
        <f>IF([1]SortAMResults!$H24&gt;0,[1]SortAMResults!J24,"")</f>
        <v>7.333333333333333</v>
      </c>
      <c r="J24" s="201" t="str">
        <f>[1]SortAMResults!L24</f>
        <v>B</v>
      </c>
      <c r="L24" s="26">
        <f t="shared" si="1"/>
        <v>9</v>
      </c>
      <c r="M24" s="207" t="str">
        <f>IF([1]SortPMResults!C25&lt;&gt;"",[1]SortPMResults!C25,"")</f>
        <v>Shirley Sager</v>
      </c>
      <c r="N24" s="208" t="str">
        <f>IF([1]SortPMResults!D25&lt;&gt;"",[1]SortPMResults!D25,"")</f>
        <v>QRCC</v>
      </c>
      <c r="O24" s="209" t="str">
        <f>IF([1]SortPMResults!E25&lt;&gt;"",[1]SortPMResults!E25,"")</f>
        <v>B</v>
      </c>
      <c r="P24" s="210">
        <f>IF([1]SortPMResults!F25&lt;&gt;"",[1]SortPMResults!F25,"")</f>
        <v>35</v>
      </c>
      <c r="Q24" s="210">
        <f>IF([1]SortPMResults!G25&lt;&gt;"",[1]SortPMResults!G25,"")</f>
        <v>52</v>
      </c>
      <c r="R24" s="210">
        <f>IF([1]SortPMResults!H25&lt;&gt;"",[1]SortPMResults!H25,"")</f>
        <v>10</v>
      </c>
      <c r="S24" s="211">
        <f>IF([1]SortPMResults!I25&lt;&gt;"",[1]SortPMResults!I25,"")</f>
        <v>3.5</v>
      </c>
      <c r="T24" s="211">
        <f>IF([1]SortPMResults!J25&lt;&gt;"",[1]SortPMResults!J25,"")</f>
        <v>5.2</v>
      </c>
      <c r="U24" s="212" t="str">
        <f>[1]SortPMResults!E25</f>
        <v>B</v>
      </c>
      <c r="V24" s="213" t="str">
        <f t="shared" si="0"/>
        <v/>
      </c>
      <c r="X24" s="391" t="s">
        <v>47</v>
      </c>
      <c r="Y24" s="10">
        <v>24</v>
      </c>
    </row>
    <row r="25" spans="1:29">
      <c r="A25" s="26">
        <v>23</v>
      </c>
      <c r="B25" s="198" t="str">
        <f>IF([1]SortAMResults!$H25&gt;0,[1]SortAMResults!C25,"")</f>
        <v>Peter Carter</v>
      </c>
      <c r="C25" s="199" t="str">
        <f>IF([1]SortAMResults!$H25&gt;0,[1]SortAMResults!D25,"")</f>
        <v>Hanover</v>
      </c>
      <c r="D25" s="200">
        <f>IF([1]SortAMResults!$H25&gt;0,[1]SortAMResults!E25,"")</f>
        <v>2</v>
      </c>
      <c r="E25" s="26">
        <f>IF([1]SortAMResults!$H25&gt;0,[1]SortAMResults!F25,"")</f>
        <v>37</v>
      </c>
      <c r="F25" s="26">
        <f>IF([1]SortAMResults!$H25&gt;0,[1]SortAMResults!G25,"")</f>
        <v>61</v>
      </c>
      <c r="G25" s="26">
        <f>IF([1]SortAMResults!$H25&gt;0,[1]SortAMResults!H25,"")</f>
        <v>10</v>
      </c>
      <c r="H25" s="201">
        <f>IF([1]SortAMResults!$H25&gt;0,[1]SortAMResults!I25,"")</f>
        <v>3.7</v>
      </c>
      <c r="I25" s="201">
        <f>IF([1]SortAMResults!$H25&gt;0,[1]SortAMResults!J25,"")</f>
        <v>8.6</v>
      </c>
      <c r="J25" s="201" t="str">
        <f>[1]SortAMResults!L25</f>
        <v>B</v>
      </c>
      <c r="L25" s="26">
        <f t="shared" si="1"/>
        <v>10</v>
      </c>
      <c r="M25" s="207" t="str">
        <f>IF([1]SortPMResults!C26&lt;&gt;"",[1]SortPMResults!C26,"")</f>
        <v>Peter Carter</v>
      </c>
      <c r="N25" s="208" t="str">
        <f>IF([1]SortPMResults!D26&lt;&gt;"",[1]SortPMResults!D26,"")</f>
        <v>Hanover</v>
      </c>
      <c r="O25" s="209" t="str">
        <f>IF([1]SortPMResults!E26&lt;&gt;"",[1]SortPMResults!E26,"")</f>
        <v>B</v>
      </c>
      <c r="P25" s="210">
        <f>IF([1]SortPMResults!F26&lt;&gt;"",[1]SortPMResults!F26,"")</f>
        <v>34</v>
      </c>
      <c r="Q25" s="210">
        <f>IF([1]SortPMResults!G26&lt;&gt;"",[1]SortPMResults!G26,"")</f>
        <v>49</v>
      </c>
      <c r="R25" s="210">
        <f>IF([1]SortPMResults!H26&lt;&gt;"",[1]SortPMResults!H26,"")</f>
        <v>10</v>
      </c>
      <c r="S25" s="211">
        <f>IF([1]SortPMResults!I26&lt;&gt;"",[1]SortPMResults!I26,"")</f>
        <v>3.4</v>
      </c>
      <c r="T25" s="211">
        <f>IF([1]SortPMResults!J26&lt;&gt;"",[1]SortPMResults!J26,"")</f>
        <v>4.9000000000000004</v>
      </c>
      <c r="U25" s="212" t="str">
        <f>[1]SortPMResults!E26</f>
        <v>B</v>
      </c>
      <c r="V25" s="213" t="str">
        <f t="shared" si="0"/>
        <v/>
      </c>
      <c r="X25" s="391" t="s">
        <v>71</v>
      </c>
      <c r="Y25" s="10">
        <v>23</v>
      </c>
    </row>
    <row r="26" spans="1:29">
      <c r="A26" s="26">
        <v>24</v>
      </c>
      <c r="B26" s="198" t="str">
        <f>IF([1]SortAMResults!$H26&gt;0,[1]SortAMResults!C26,"")</f>
        <v>Cathy Kuepfer</v>
      </c>
      <c r="C26" s="199" t="str">
        <f>IF([1]SortAMResults!$H26&gt;0,[1]SortAMResults!D26,"")</f>
        <v>Hanover</v>
      </c>
      <c r="D26" s="200">
        <f>IF([1]SortAMResults!$H26&gt;0,[1]SortAMResults!E26,"")</f>
        <v>2</v>
      </c>
      <c r="E26" s="26">
        <f>IF([1]SortAMResults!$H26&gt;0,[1]SortAMResults!F26,"")</f>
        <v>37</v>
      </c>
      <c r="F26" s="26">
        <f>IF([1]SortAMResults!$H26&gt;0,[1]SortAMResults!G26,"")</f>
        <v>62</v>
      </c>
      <c r="G26" s="26">
        <f>IF([1]SortAMResults!$H26&gt;0,[1]SortAMResults!H26,"")</f>
        <v>10</v>
      </c>
      <c r="H26" s="201">
        <f>IF([1]SortAMResults!$H26&gt;0,[1]SortAMResults!I26,"")</f>
        <v>3.7</v>
      </c>
      <c r="I26" s="201">
        <f>IF([1]SortAMResults!$H26&gt;0,[1]SortAMResults!J26,"")</f>
        <v>6.2</v>
      </c>
      <c r="J26" s="201" t="str">
        <f>[1]SortAMResults!L26</f>
        <v>B</v>
      </c>
      <c r="L26" s="26">
        <f t="shared" si="1"/>
        <v>11</v>
      </c>
      <c r="M26" s="207" t="str">
        <f>IF([1]SortPMResults!C27&lt;&gt;"",[1]SortPMResults!C27,"")</f>
        <v>Jo-Ann Carter</v>
      </c>
      <c r="N26" s="208" t="str">
        <f>IF([1]SortPMResults!D27&lt;&gt;"",[1]SortPMResults!D27,"")</f>
        <v>Hanover</v>
      </c>
      <c r="O26" s="209" t="str">
        <f>IF([1]SortPMResults!E27&lt;&gt;"",[1]SortPMResults!E27,"")</f>
        <v>B</v>
      </c>
      <c r="P26" s="210">
        <f>IF([1]SortPMResults!F27&lt;&gt;"",[1]SortPMResults!F27,"")</f>
        <v>32</v>
      </c>
      <c r="Q26" s="210">
        <f>IF([1]SortPMResults!G27&lt;&gt;"",[1]SortPMResults!G27,"")</f>
        <v>63</v>
      </c>
      <c r="R26" s="210">
        <f>IF([1]SortPMResults!H27&lt;&gt;"",[1]SortPMResults!H27,"")</f>
        <v>10</v>
      </c>
      <c r="S26" s="211">
        <f>IF([1]SortPMResults!I27&lt;&gt;"",[1]SortPMResults!I27,"")</f>
        <v>3.2</v>
      </c>
      <c r="T26" s="211">
        <f>IF([1]SortPMResults!J27&lt;&gt;"",[1]SortPMResults!J27,"")</f>
        <v>6.3</v>
      </c>
      <c r="U26" s="212" t="str">
        <f>[1]SortPMResults!E27</f>
        <v>B</v>
      </c>
      <c r="V26" s="213" t="str">
        <f t="shared" si="0"/>
        <v/>
      </c>
      <c r="X26" s="391" t="s">
        <v>95</v>
      </c>
      <c r="Y26" s="10">
        <v>22</v>
      </c>
    </row>
    <row r="27" spans="1:29">
      <c r="A27" s="26">
        <v>25</v>
      </c>
      <c r="B27" s="198" t="str">
        <f>IF([1]SortAMResults!$H27&gt;0,[1]SortAMResults!C27,"")</f>
        <v>Jo-Ann Carter</v>
      </c>
      <c r="C27" s="199" t="str">
        <f>IF([1]SortAMResults!$H27&gt;0,[1]SortAMResults!D27,"")</f>
        <v>Hanover</v>
      </c>
      <c r="D27" s="200">
        <f>IF([1]SortAMResults!$H27&gt;0,[1]SortAMResults!E27,"")</f>
        <v>2</v>
      </c>
      <c r="E27" s="26">
        <f>IF([1]SortAMResults!$H27&gt;0,[1]SortAMResults!F27,"")</f>
        <v>36</v>
      </c>
      <c r="F27" s="26">
        <f>IF([1]SortAMResults!$H27&gt;0,[1]SortAMResults!G27,"")</f>
        <v>65</v>
      </c>
      <c r="G27" s="26">
        <f>IF([1]SortAMResults!$H27&gt;0,[1]SortAMResults!H27,"")</f>
        <v>10</v>
      </c>
      <c r="H27" s="201">
        <f>IF([1]SortAMResults!$H27&gt;0,[1]SortAMResults!I27,"")</f>
        <v>3.6</v>
      </c>
      <c r="I27" s="201">
        <f>IF([1]SortAMResults!$H27&gt;0,[1]SortAMResults!J27,"")</f>
        <v>6.5</v>
      </c>
      <c r="J27" s="201" t="str">
        <f>[1]SortAMResults!L27</f>
        <v>B</v>
      </c>
      <c r="L27" s="26">
        <f t="shared" si="1"/>
        <v>12</v>
      </c>
      <c r="M27" s="207" t="str">
        <f>IF([1]SortPMResults!C28&lt;&gt;"",[1]SortPMResults!C28,"")</f>
        <v>Cathy Kuepfer</v>
      </c>
      <c r="N27" s="208" t="str">
        <f>IF([1]SortPMResults!D28&lt;&gt;"",[1]SortPMResults!D28,"")</f>
        <v>Hanover</v>
      </c>
      <c r="O27" s="209" t="str">
        <f>IF([1]SortPMResults!E28&lt;&gt;"",[1]SortPMResults!E28,"")</f>
        <v>B</v>
      </c>
      <c r="P27" s="210">
        <f>IF([1]SortPMResults!F28&lt;&gt;"",[1]SortPMResults!F28,"")</f>
        <v>31</v>
      </c>
      <c r="Q27" s="210">
        <f>IF([1]SortPMResults!G28&lt;&gt;"",[1]SortPMResults!G28,"")</f>
        <v>52</v>
      </c>
      <c r="R27" s="210">
        <f>IF([1]SortPMResults!H28&lt;&gt;"",[1]SortPMResults!H28,"")</f>
        <v>10</v>
      </c>
      <c r="S27" s="211">
        <f>IF([1]SortPMResults!I28&lt;&gt;"",[1]SortPMResults!I28,"")</f>
        <v>3.1</v>
      </c>
      <c r="T27" s="211">
        <f>IF([1]SortPMResults!J28&lt;&gt;"",[1]SortPMResults!J28,"")</f>
        <v>5.2</v>
      </c>
      <c r="U27" s="212" t="str">
        <f>[1]SortPMResults!E28</f>
        <v>B</v>
      </c>
      <c r="V27" s="213" t="str">
        <f t="shared" si="0"/>
        <v/>
      </c>
      <c r="X27" s="391" t="s">
        <v>62</v>
      </c>
      <c r="Y27" s="10">
        <v>21</v>
      </c>
    </row>
    <row r="28" spans="1:29">
      <c r="A28" s="26">
        <v>26</v>
      </c>
      <c r="B28" s="198" t="str">
        <f>IF([1]SortAMResults!$H28&gt;0,[1]SortAMResults!C28,"")</f>
        <v>Barrie Wood</v>
      </c>
      <c r="C28" s="199" t="str">
        <f>IF([1]SortAMResults!$H28&gt;0,[1]SortAMResults!D28,"")</f>
        <v>Oshawa</v>
      </c>
      <c r="D28" s="200">
        <f>IF([1]SortAMResults!$H28&gt;0,[1]SortAMResults!E28,"")</f>
        <v>1</v>
      </c>
      <c r="E28" s="26">
        <f>IF([1]SortAMResults!$H28&gt;0,[1]SortAMResults!F28,"")</f>
        <v>31</v>
      </c>
      <c r="F28" s="26">
        <f>IF([1]SortAMResults!$H28&gt;0,[1]SortAMResults!G28,"")</f>
        <v>46</v>
      </c>
      <c r="G28" s="26">
        <f>IF([1]SortAMResults!$H28&gt;0,[1]SortAMResults!H28,"")</f>
        <v>9</v>
      </c>
      <c r="H28" s="201">
        <f>IF([1]SortAMResults!$H28&gt;0,[1]SortAMResults!I28,"")</f>
        <v>3.4444444444444446</v>
      </c>
      <c r="I28" s="201">
        <f>IF([1]SortAMResults!$H28&gt;0,[1]SortAMResults!J28,"")</f>
        <v>5.1111111111111107</v>
      </c>
      <c r="J28" s="201" t="str">
        <f>[1]SortAMResults!L28</f>
        <v>C</v>
      </c>
      <c r="L28" s="26">
        <f t="shared" si="1"/>
        <v>1</v>
      </c>
      <c r="M28" s="207" t="str">
        <f>IF([1]SortPMResults!C29&lt;&gt;"",[1]SortPMResults!C29,"")</f>
        <v>Len Chard</v>
      </c>
      <c r="N28" s="208" t="str">
        <f>IF([1]SortPMResults!D29&lt;&gt;"",[1]SortPMResults!D29,"")</f>
        <v>QRCC</v>
      </c>
      <c r="O28" s="209" t="str">
        <f>IF([1]SortPMResults!E29&lt;&gt;"",[1]SortPMResults!E29,"")</f>
        <v>C</v>
      </c>
      <c r="P28" s="210">
        <f>IF([1]SortPMResults!F29&lt;&gt;"",[1]SortPMResults!F29,"")</f>
        <v>51</v>
      </c>
      <c r="Q28" s="210">
        <f>IF([1]SortPMResults!G29&lt;&gt;"",[1]SortPMResults!G29,"")</f>
        <v>63</v>
      </c>
      <c r="R28" s="210">
        <f>IF([1]SortPMResults!H29&lt;&gt;"",[1]SortPMResults!H29,"")</f>
        <v>9</v>
      </c>
      <c r="S28" s="211">
        <f>IF([1]SortPMResults!I29&lt;&gt;"",[1]SortPMResults!I29,"")</f>
        <v>5.666666666666667</v>
      </c>
      <c r="T28" s="211">
        <f>IF([1]SortPMResults!J29&lt;&gt;"",[1]SortPMResults!J29,"")</f>
        <v>7</v>
      </c>
      <c r="U28" s="212" t="str">
        <f>[1]SortPMResults!E29</f>
        <v>C</v>
      </c>
      <c r="V28" s="213" t="str">
        <f t="shared" si="0"/>
        <v>Semi-Finalist</v>
      </c>
      <c r="X28" s="391" t="s">
        <v>151</v>
      </c>
      <c r="Y28" s="10">
        <v>22</v>
      </c>
      <c r="Z28" s="1" t="s">
        <v>536</v>
      </c>
    </row>
    <row r="29" spans="1:29">
      <c r="A29" s="26">
        <v>27</v>
      </c>
      <c r="B29" s="198" t="str">
        <f>IF([1]SortAMResults!$H29&gt;0,[1]SortAMResults!C29,"")</f>
        <v>Dave Brown</v>
      </c>
      <c r="C29" s="199" t="str">
        <f>IF([1]SortAMResults!$H29&gt;0,[1]SortAMResults!D29,"")</f>
        <v>QRCC</v>
      </c>
      <c r="D29" s="200">
        <f>IF([1]SortAMResults!$H29&gt;0,[1]SortAMResults!E29,"")</f>
        <v>1</v>
      </c>
      <c r="E29" s="26">
        <f>IF([1]SortAMResults!$H29&gt;0,[1]SortAMResults!F29,"")</f>
        <v>30</v>
      </c>
      <c r="F29" s="26">
        <f>IF([1]SortAMResults!$H29&gt;0,[1]SortAMResults!G29,"")</f>
        <v>56</v>
      </c>
      <c r="G29" s="26">
        <f>IF([1]SortAMResults!$H29&gt;0,[1]SortAMResults!H29,"")</f>
        <v>9</v>
      </c>
      <c r="H29" s="201">
        <f>IF([1]SortAMResults!$H29&gt;0,[1]SortAMResults!I29,"")</f>
        <v>3.3333333333333335</v>
      </c>
      <c r="I29" s="201">
        <f>IF([1]SortAMResults!$H29&gt;0,[1]SortAMResults!J29,"")</f>
        <v>6.2222222222222223</v>
      </c>
      <c r="J29" s="201" t="str">
        <f>[1]SortAMResults!L29</f>
        <v>C</v>
      </c>
      <c r="L29" s="26">
        <f t="shared" si="1"/>
        <v>2</v>
      </c>
      <c r="M29" s="207" t="str">
        <f>IF([1]SortPMResults!C30&lt;&gt;"",[1]SortPMResults!C30,"")</f>
        <v>Bob Leggett</v>
      </c>
      <c r="N29" s="208" t="str">
        <f>IF([1]SortPMResults!D30&lt;&gt;"",[1]SortPMResults!D30,"")</f>
        <v>Kingston</v>
      </c>
      <c r="O29" s="209" t="str">
        <f>IF([1]SortPMResults!E30&lt;&gt;"",[1]SortPMResults!E30,"")</f>
        <v>C</v>
      </c>
      <c r="P29" s="210">
        <f>IF([1]SortPMResults!F30&lt;&gt;"",[1]SortPMResults!F30,"")</f>
        <v>49</v>
      </c>
      <c r="Q29" s="210">
        <f>IF([1]SortPMResults!G30&lt;&gt;"",[1]SortPMResults!G30,"")</f>
        <v>44</v>
      </c>
      <c r="R29" s="210">
        <f>IF([1]SortPMResults!H30&lt;&gt;"",[1]SortPMResults!H30,"")</f>
        <v>9</v>
      </c>
      <c r="S29" s="211">
        <f>IF([1]SortPMResults!I30&lt;&gt;"",[1]SortPMResults!I30,"")</f>
        <v>5.4444444444444446</v>
      </c>
      <c r="T29" s="211">
        <f>IF([1]SortPMResults!J30&lt;&gt;"",[1]SortPMResults!J30,"")</f>
        <v>4.8888888888888893</v>
      </c>
      <c r="U29" s="212" t="str">
        <f>[1]SortPMResults!E30</f>
        <v>C</v>
      </c>
      <c r="V29" s="213" t="str">
        <f t="shared" si="0"/>
        <v>Semi-Finalist</v>
      </c>
      <c r="X29" s="390" t="s">
        <v>155</v>
      </c>
      <c r="Y29" s="10">
        <v>21</v>
      </c>
      <c r="Z29" s="1" t="s">
        <v>537</v>
      </c>
    </row>
    <row r="30" spans="1:29">
      <c r="A30" s="26">
        <v>28</v>
      </c>
      <c r="B30" s="198" t="str">
        <f>IF([1]SortAMResults!$H30&gt;0,[1]SortAMResults!C30,"")</f>
        <v>Maradyn Wood</v>
      </c>
      <c r="C30" s="199" t="str">
        <f>IF([1]SortAMResults!$H30&gt;0,[1]SortAMResults!D30,"")</f>
        <v>Oshawa</v>
      </c>
      <c r="D30" s="200">
        <f>IF([1]SortAMResults!$H30&gt;0,[1]SortAMResults!E30,"")</f>
        <v>3</v>
      </c>
      <c r="E30" s="26">
        <f>IF([1]SortAMResults!$H30&gt;0,[1]SortAMResults!F30,"")</f>
        <v>29</v>
      </c>
      <c r="F30" s="26">
        <f>IF([1]SortAMResults!$H30&gt;0,[1]SortAMResults!G30,"")</f>
        <v>50</v>
      </c>
      <c r="G30" s="26">
        <f>IF([1]SortAMResults!$H30&gt;0,[1]SortAMResults!H30,"")</f>
        <v>9</v>
      </c>
      <c r="H30" s="201">
        <f>IF([1]SortAMResults!$H30&gt;0,[1]SortAMResults!I30,"")</f>
        <v>3.2222222222222223</v>
      </c>
      <c r="I30" s="201">
        <f>IF([1]SortAMResults!$H30&gt;0,[1]SortAMResults!J30,"")</f>
        <v>5.5555555555555554</v>
      </c>
      <c r="J30" s="201" t="str">
        <f>[1]SortAMResults!L30</f>
        <v>C</v>
      </c>
      <c r="L30" s="26">
        <f t="shared" si="1"/>
        <v>3</v>
      </c>
      <c r="M30" s="207" t="str">
        <f>IF([1]SortPMResults!C31&lt;&gt;"",[1]SortPMResults!C31,"")</f>
        <v>Peter Klaassen</v>
      </c>
      <c r="N30" s="208" t="str">
        <f>IF([1]SortPMResults!D31&lt;&gt;"",[1]SortPMResults!D31,"")</f>
        <v>QRCC</v>
      </c>
      <c r="O30" s="209" t="str">
        <f>IF([1]SortPMResults!E31&lt;&gt;"",[1]SortPMResults!E31,"")</f>
        <v>C</v>
      </c>
      <c r="P30" s="210">
        <f>IF([1]SortPMResults!F31&lt;&gt;"",[1]SortPMResults!F31,"")</f>
        <v>45</v>
      </c>
      <c r="Q30" s="210">
        <f>IF([1]SortPMResults!G31&lt;&gt;"",[1]SortPMResults!G31,"")</f>
        <v>51</v>
      </c>
      <c r="R30" s="210">
        <f>IF([1]SortPMResults!H31&lt;&gt;"",[1]SortPMResults!H31,"")</f>
        <v>9</v>
      </c>
      <c r="S30" s="211">
        <f>IF([1]SortPMResults!I31&lt;&gt;"",[1]SortPMResults!I31,"")</f>
        <v>5</v>
      </c>
      <c r="T30" s="211">
        <f>IF([1]SortPMResults!J31&lt;&gt;"",[1]SortPMResults!J31,"")</f>
        <v>5.666666666666667</v>
      </c>
      <c r="U30" s="212" t="str">
        <f>[1]SortPMResults!E31</f>
        <v>C</v>
      </c>
      <c r="V30" s="213" t="str">
        <f t="shared" si="0"/>
        <v>Semi-Finalist</v>
      </c>
      <c r="X30" s="390" t="s">
        <v>379</v>
      </c>
      <c r="Y30" s="10">
        <v>20</v>
      </c>
    </row>
    <row r="31" spans="1:29">
      <c r="A31" s="26">
        <v>29</v>
      </c>
      <c r="B31" s="198" t="str">
        <f>IF([1]SortAMResults!$H31&gt;0,[1]SortAMResults!C31,"")</f>
        <v>Betty Waite</v>
      </c>
      <c r="C31" s="199" t="str">
        <f>IF([1]SortAMResults!$H31&gt;0,[1]SortAMResults!D31,"")</f>
        <v>QRCC</v>
      </c>
      <c r="D31" s="200">
        <f>IF([1]SortAMResults!$H31&gt;0,[1]SortAMResults!E31,"")</f>
        <v>3</v>
      </c>
      <c r="E31" s="26">
        <f>IF([1]SortAMResults!$H31&gt;0,[1]SortAMResults!F31,"")</f>
        <v>28</v>
      </c>
      <c r="F31" s="26">
        <f>IF([1]SortAMResults!$H31&gt;0,[1]SortAMResults!G31,"")</f>
        <v>47</v>
      </c>
      <c r="G31" s="26">
        <f>IF([1]SortAMResults!$H31&gt;0,[1]SortAMResults!H31,"")</f>
        <v>9</v>
      </c>
      <c r="H31" s="201">
        <f>IF([1]SortAMResults!$H31&gt;0,[1]SortAMResults!I31,"")</f>
        <v>3.1111111111111112</v>
      </c>
      <c r="I31" s="201">
        <f>IF([1]SortAMResults!$H31&gt;0,[1]SortAMResults!J31,"")</f>
        <v>5.2222222222222223</v>
      </c>
      <c r="J31" s="201" t="str">
        <f>[1]SortAMResults!L31</f>
        <v>C</v>
      </c>
      <c r="L31" s="26">
        <f t="shared" si="1"/>
        <v>4</v>
      </c>
      <c r="M31" s="207" t="str">
        <f>IF([1]SortPMResults!C32&lt;&gt;"",[1]SortPMResults!C32,"")</f>
        <v>Maradyn Wood</v>
      </c>
      <c r="N31" s="208" t="str">
        <f>IF([1]SortPMResults!D32&lt;&gt;"",[1]SortPMResults!D32,"")</f>
        <v>Oshawa</v>
      </c>
      <c r="O31" s="209" t="str">
        <f>IF([1]SortPMResults!E32&lt;&gt;"",[1]SortPMResults!E32,"")</f>
        <v>C</v>
      </c>
      <c r="P31" s="210">
        <f>IF([1]SortPMResults!F32&lt;&gt;"",[1]SortPMResults!F32,"")</f>
        <v>48</v>
      </c>
      <c r="Q31" s="210">
        <f>IF([1]SortPMResults!G32&lt;&gt;"",[1]SortPMResults!G32,"")</f>
        <v>72</v>
      </c>
      <c r="R31" s="210">
        <f>IF([1]SortPMResults!H32&lt;&gt;"",[1]SortPMResults!H32,"")</f>
        <v>10</v>
      </c>
      <c r="S31" s="211">
        <f>IF([1]SortPMResults!I32&lt;&gt;"",[1]SortPMResults!I32,"")</f>
        <v>4.8</v>
      </c>
      <c r="T31" s="211">
        <f>IF([1]SortPMResults!J32&lt;&gt;"",[1]SortPMResults!J32,"")</f>
        <v>7.2</v>
      </c>
      <c r="U31" s="212" t="str">
        <f>[1]SortPMResults!E32</f>
        <v>C</v>
      </c>
      <c r="V31" s="213" t="str">
        <f t="shared" si="0"/>
        <v>Semi-Finalist</v>
      </c>
      <c r="X31" s="391" t="s">
        <v>344</v>
      </c>
      <c r="Y31" s="10">
        <v>20</v>
      </c>
    </row>
    <row r="32" spans="1:29">
      <c r="A32" s="26">
        <v>30</v>
      </c>
      <c r="B32" s="198" t="str">
        <f>IF([1]SortAMResults!$H32&gt;0,[1]SortAMResults!C32,"")</f>
        <v>Bob Leggett</v>
      </c>
      <c r="C32" s="199" t="str">
        <f>IF([1]SortAMResults!$H32&gt;0,[1]SortAMResults!D32,"")</f>
        <v>Kingston</v>
      </c>
      <c r="D32" s="200">
        <f>IF([1]SortAMResults!$H32&gt;0,[1]SortAMResults!E32,"")</f>
        <v>3</v>
      </c>
      <c r="E32" s="26">
        <f>IF([1]SortAMResults!$H32&gt;0,[1]SortAMResults!F32,"")</f>
        <v>28</v>
      </c>
      <c r="F32" s="26">
        <f>IF([1]SortAMResults!$H32&gt;0,[1]SortAMResults!G32,"")</f>
        <v>44</v>
      </c>
      <c r="G32" s="26">
        <f>IF([1]SortAMResults!$H32&gt;0,[1]SortAMResults!H32,"")</f>
        <v>9</v>
      </c>
      <c r="H32" s="201">
        <f>IF([1]SortAMResults!$H32&gt;0,[1]SortAMResults!I32,"")</f>
        <v>3.1111111111111112</v>
      </c>
      <c r="I32" s="201">
        <f>IF([1]SortAMResults!$H32&gt;0,[1]SortAMResults!J32,"")</f>
        <v>4.8888888888888893</v>
      </c>
      <c r="J32" s="201" t="str">
        <f>[1]SortAMResults!L32</f>
        <v>C</v>
      </c>
      <c r="L32" s="26">
        <f t="shared" si="1"/>
        <v>5</v>
      </c>
      <c r="M32" s="207" t="str">
        <f>IF([1]SortPMResults!C33&lt;&gt;"",[1]SortPMResults!C33,"")</f>
        <v>Dave Brown</v>
      </c>
      <c r="N32" s="208" t="str">
        <f>IF([1]SortPMResults!D33&lt;&gt;"",[1]SortPMResults!D33,"")</f>
        <v>QRCC</v>
      </c>
      <c r="O32" s="209" t="str">
        <f>IF([1]SortPMResults!E33&lt;&gt;"",[1]SortPMResults!E33,"")</f>
        <v>C</v>
      </c>
      <c r="P32" s="210">
        <f>IF([1]SortPMResults!F33&lt;&gt;"",[1]SortPMResults!F33,"")</f>
        <v>39</v>
      </c>
      <c r="Q32" s="210">
        <f>IF([1]SortPMResults!G33&lt;&gt;"",[1]SortPMResults!G33,"")</f>
        <v>55</v>
      </c>
      <c r="R32" s="210">
        <f>IF([1]SortPMResults!H33&lt;&gt;"",[1]SortPMResults!H33,"")</f>
        <v>9</v>
      </c>
      <c r="S32" s="211">
        <f>IF([1]SortPMResults!I33&lt;&gt;"",[1]SortPMResults!I33,"")</f>
        <v>4.333333333333333</v>
      </c>
      <c r="T32" s="211">
        <f>IF([1]SortPMResults!J33&lt;&gt;"",[1]SortPMResults!J33,"")</f>
        <v>6.1111111111111107</v>
      </c>
      <c r="U32" s="212" t="str">
        <f>[1]SortPMResults!E33</f>
        <v>C</v>
      </c>
      <c r="V32" s="213"/>
      <c r="X32" s="391" t="s">
        <v>10</v>
      </c>
      <c r="Y32" s="10">
        <v>20</v>
      </c>
    </row>
    <row r="33" spans="1:25">
      <c r="A33" s="26">
        <v>31</v>
      </c>
      <c r="B33" s="198" t="str">
        <f>IF([1]SortAMResults!$H33&gt;0,[1]SortAMResults!C33,"")</f>
        <v>Len Chard</v>
      </c>
      <c r="C33" s="199" t="str">
        <f>IF([1]SortAMResults!$H33&gt;0,[1]SortAMResults!D33,"")</f>
        <v>QRCC</v>
      </c>
      <c r="D33" s="200">
        <f>IF([1]SortAMResults!$H33&gt;0,[1]SortAMResults!E33,"")</f>
        <v>3</v>
      </c>
      <c r="E33" s="26">
        <f>IF([1]SortAMResults!$H33&gt;0,[1]SortAMResults!F33,"")</f>
        <v>31</v>
      </c>
      <c r="F33" s="26">
        <f>IF([1]SortAMResults!$H33&gt;0,[1]SortAMResults!G33,"")</f>
        <v>64</v>
      </c>
      <c r="G33" s="26">
        <f>IF([1]SortAMResults!$H33&gt;0,[1]SortAMResults!H33,"")</f>
        <v>10</v>
      </c>
      <c r="H33" s="201">
        <f>IF([1]SortAMResults!$H33&gt;0,[1]SortAMResults!I33,"")</f>
        <v>3.1</v>
      </c>
      <c r="I33" s="201">
        <f>IF([1]SortAMResults!$H33&gt;0,[1]SortAMResults!J33,"")</f>
        <v>6.4</v>
      </c>
      <c r="J33" s="201" t="str">
        <f>[1]SortAMResults!L33</f>
        <v>C</v>
      </c>
      <c r="L33" s="26">
        <f t="shared" si="1"/>
        <v>6</v>
      </c>
      <c r="M33" s="207" t="str">
        <f>IF([1]SortPMResults!C34&lt;&gt;"",[1]SortPMResults!C34,"")</f>
        <v>Irene Gibson</v>
      </c>
      <c r="N33" s="208" t="str">
        <f>IF([1]SortPMResults!D34&lt;&gt;"",[1]SortPMResults!D34,"")</f>
        <v>Kingston</v>
      </c>
      <c r="O33" s="209" t="str">
        <f>IF([1]SortPMResults!E34&lt;&gt;"",[1]SortPMResults!E34,"")</f>
        <v>C</v>
      </c>
      <c r="P33" s="210">
        <f>IF([1]SortPMResults!F34&lt;&gt;"",[1]SortPMResults!F34,"")</f>
        <v>39</v>
      </c>
      <c r="Q33" s="210">
        <f>IF([1]SortPMResults!G34&lt;&gt;"",[1]SortPMResults!G34,"")</f>
        <v>43</v>
      </c>
      <c r="R33" s="210">
        <f>IF([1]SortPMResults!H34&lt;&gt;"",[1]SortPMResults!H34,"")</f>
        <v>9</v>
      </c>
      <c r="S33" s="211">
        <f>IF([1]SortPMResults!I34&lt;&gt;"",[1]SortPMResults!I34,"")</f>
        <v>4.333333333333333</v>
      </c>
      <c r="T33" s="211">
        <f>IF([1]SortPMResults!J34&lt;&gt;"",[1]SortPMResults!J34,"")</f>
        <v>4.7777777777777777</v>
      </c>
      <c r="U33" s="212" t="str">
        <f>[1]SortPMResults!E34</f>
        <v>C</v>
      </c>
      <c r="V33" s="213"/>
      <c r="X33" s="391" t="s">
        <v>378</v>
      </c>
      <c r="Y33" s="10">
        <v>20</v>
      </c>
    </row>
    <row r="34" spans="1:25">
      <c r="A34" s="26">
        <v>32</v>
      </c>
      <c r="B34" s="198" t="str">
        <f>IF([1]SortAMResults!$H34&gt;0,[1]SortAMResults!C34,"")</f>
        <v>Ron Hebden</v>
      </c>
      <c r="C34" s="199" t="str">
        <f>IF([1]SortAMResults!$H34&gt;0,[1]SortAMResults!D34,"")</f>
        <v>QRCC</v>
      </c>
      <c r="D34" s="200">
        <f>IF([1]SortAMResults!$H34&gt;0,[1]SortAMResults!E34,"")</f>
        <v>1</v>
      </c>
      <c r="E34" s="26">
        <f>IF([1]SortAMResults!$H34&gt;0,[1]SortAMResults!F34,"")</f>
        <v>27</v>
      </c>
      <c r="F34" s="26">
        <f>IF([1]SortAMResults!$H34&gt;0,[1]SortAMResults!G34,"")</f>
        <v>48</v>
      </c>
      <c r="G34" s="26">
        <f>IF([1]SortAMResults!$H34&gt;0,[1]SortAMResults!H34,"")</f>
        <v>9</v>
      </c>
      <c r="H34" s="201">
        <f>IF([1]SortAMResults!$H34&gt;0,[1]SortAMResults!I34,"")</f>
        <v>3</v>
      </c>
      <c r="I34" s="201">
        <f>IF([1]SortAMResults!$H34&gt;0,[1]SortAMResults!J34,"")</f>
        <v>5.333333333333333</v>
      </c>
      <c r="J34" s="201" t="str">
        <f>[1]SortAMResults!L34</f>
        <v>C</v>
      </c>
      <c r="L34" s="26">
        <f t="shared" si="1"/>
        <v>7</v>
      </c>
      <c r="M34" s="207" t="str">
        <f>IF([1]SortPMResults!C35&lt;&gt;"",[1]SortPMResults!C35,"")</f>
        <v>Betty Waite</v>
      </c>
      <c r="N34" s="208" t="str">
        <f>IF([1]SortPMResults!D35&lt;&gt;"",[1]SortPMResults!D35,"")</f>
        <v>QRCC</v>
      </c>
      <c r="O34" s="209" t="str">
        <f>IF([1]SortPMResults!E35&lt;&gt;"",[1]SortPMResults!E35,"")</f>
        <v>C</v>
      </c>
      <c r="P34" s="210">
        <f>IF([1]SortPMResults!F35&lt;&gt;"",[1]SortPMResults!F35,"")</f>
        <v>36</v>
      </c>
      <c r="Q34" s="210">
        <f>IF([1]SortPMResults!G35&lt;&gt;"",[1]SortPMResults!G35,"")</f>
        <v>43</v>
      </c>
      <c r="R34" s="210">
        <f>IF([1]SortPMResults!H35&lt;&gt;"",[1]SortPMResults!H35,"")</f>
        <v>9</v>
      </c>
      <c r="S34" s="211">
        <f>IF([1]SortPMResults!I35&lt;&gt;"",[1]SortPMResults!I35,"")</f>
        <v>4</v>
      </c>
      <c r="T34" s="211">
        <f>IF([1]SortPMResults!J35&lt;&gt;"",[1]SortPMResults!J35,"")</f>
        <v>4.7777777777777777</v>
      </c>
      <c r="U34" s="212" t="str">
        <f>[1]SortPMResults!E35</f>
        <v>C</v>
      </c>
      <c r="V34" s="213"/>
      <c r="X34" s="391" t="s">
        <v>48</v>
      </c>
      <c r="Y34" s="10">
        <v>20</v>
      </c>
    </row>
    <row r="35" spans="1:25">
      <c r="A35" s="26">
        <v>33</v>
      </c>
      <c r="B35" s="198" t="str">
        <f>IF([1]SortAMResults!$H35&gt;0,[1]SortAMResults!C35,"")</f>
        <v>Irene Gibson</v>
      </c>
      <c r="C35" s="199" t="str">
        <f>IF([1]SortAMResults!$H35&gt;0,[1]SortAMResults!D35,"")</f>
        <v>Kingston</v>
      </c>
      <c r="D35" s="200">
        <f>IF([1]SortAMResults!$H35&gt;0,[1]SortAMResults!E35,"")</f>
        <v>1</v>
      </c>
      <c r="E35" s="26">
        <f>IF([1]SortAMResults!$H35&gt;0,[1]SortAMResults!F35,"")</f>
        <v>25</v>
      </c>
      <c r="F35" s="26">
        <f>IF([1]SortAMResults!$H35&gt;0,[1]SortAMResults!G35,"")</f>
        <v>52</v>
      </c>
      <c r="G35" s="26">
        <f>IF([1]SortAMResults!$H35&gt;0,[1]SortAMResults!H35,"")</f>
        <v>10</v>
      </c>
      <c r="H35" s="201">
        <f>IF([1]SortAMResults!$H35&gt;0,[1]SortAMResults!I35,"")</f>
        <v>2.5</v>
      </c>
      <c r="I35" s="201">
        <f>IF([1]SortAMResults!$H35&gt;0,[1]SortAMResults!J35,"")</f>
        <v>5.2</v>
      </c>
      <c r="J35" s="201" t="str">
        <f>[1]SortAMResults!L35</f>
        <v>C</v>
      </c>
      <c r="L35" s="26">
        <f t="shared" si="1"/>
        <v>8</v>
      </c>
      <c r="M35" s="207" t="str">
        <f>IF([1]SortPMResults!C36&lt;&gt;"",[1]SortPMResults!C36,"")</f>
        <v>Gloria Walsh</v>
      </c>
      <c r="N35" s="208" t="str">
        <f>IF([1]SortPMResults!D36&lt;&gt;"",[1]SortPMResults!D36,"")</f>
        <v>Varna</v>
      </c>
      <c r="O35" s="209" t="str">
        <f>IF([1]SortPMResults!E36&lt;&gt;"",[1]SortPMResults!E36,"")</f>
        <v>C</v>
      </c>
      <c r="P35" s="210">
        <f>IF([1]SortPMResults!F36&lt;&gt;"",[1]SortPMResults!F36,"")</f>
        <v>35</v>
      </c>
      <c r="Q35" s="210">
        <f>IF([1]SortPMResults!G36&lt;&gt;"",[1]SortPMResults!G36,"")</f>
        <v>42</v>
      </c>
      <c r="R35" s="210">
        <f>IF([1]SortPMResults!H36&lt;&gt;"",[1]SortPMResults!H36,"")</f>
        <v>9</v>
      </c>
      <c r="S35" s="211">
        <f>IF([1]SortPMResults!I36&lt;&gt;"",[1]SortPMResults!I36,"")</f>
        <v>3.8888888888888888</v>
      </c>
      <c r="T35" s="211">
        <f>IF([1]SortPMResults!J36&lt;&gt;"",[1]SortPMResults!J36,"")</f>
        <v>4.666666666666667</v>
      </c>
      <c r="U35" s="212" t="str">
        <f>[1]SortPMResults!E36</f>
        <v>C</v>
      </c>
      <c r="V35" s="213"/>
      <c r="X35" s="391" t="s">
        <v>61</v>
      </c>
      <c r="Y35" s="10">
        <v>20</v>
      </c>
    </row>
    <row r="36" spans="1:25">
      <c r="A36" s="26">
        <v>34</v>
      </c>
      <c r="B36" s="198" t="str">
        <f>IF([1]SortAMResults!$H36&gt;0,[1]SortAMResults!C36,"")</f>
        <v>Gloria Walsh</v>
      </c>
      <c r="C36" s="199" t="str">
        <f>IF([1]SortAMResults!$H36&gt;0,[1]SortAMResults!D36,"")</f>
        <v>Varna</v>
      </c>
      <c r="D36" s="200">
        <f>IF([1]SortAMResults!$H36&gt;0,[1]SortAMResults!E36,"")</f>
        <v>3</v>
      </c>
      <c r="E36" s="26">
        <f>IF([1]SortAMResults!$H36&gt;0,[1]SortAMResults!F36,"")</f>
        <v>19</v>
      </c>
      <c r="F36" s="26">
        <f>IF([1]SortAMResults!$H36&gt;0,[1]SortAMResults!G36,"")</f>
        <v>38</v>
      </c>
      <c r="G36" s="26">
        <f>IF([1]SortAMResults!$H36&gt;0,[1]SortAMResults!H36,"")</f>
        <v>9</v>
      </c>
      <c r="H36" s="201">
        <f>IF([1]SortAMResults!$H36&gt;0,[1]SortAMResults!I36,"")</f>
        <v>2.1111111111111112</v>
      </c>
      <c r="I36" s="201">
        <f>IF([1]SortAMResults!$H36&gt;0,[1]SortAMResults!J36,"")</f>
        <v>4.2222222222222223</v>
      </c>
      <c r="J36" s="201" t="str">
        <f>[1]SortAMResults!L36</f>
        <v>C</v>
      </c>
      <c r="L36" s="26">
        <f t="shared" si="1"/>
        <v>9</v>
      </c>
      <c r="M36" s="207" t="str">
        <f>IF([1]SortPMResults!C37&lt;&gt;"",[1]SortPMResults!C37,"")</f>
        <v>Barrie Wood</v>
      </c>
      <c r="N36" s="208" t="str">
        <f>IF([1]SortPMResults!D37&lt;&gt;"",[1]SortPMResults!D37,"")</f>
        <v>Oshawa</v>
      </c>
      <c r="O36" s="209" t="str">
        <f>IF([1]SortPMResults!E37&lt;&gt;"",[1]SortPMResults!E37,"")</f>
        <v>C</v>
      </c>
      <c r="P36" s="210">
        <f>IF([1]SortPMResults!F37&lt;&gt;"",[1]SortPMResults!F37,"")</f>
        <v>38</v>
      </c>
      <c r="Q36" s="210">
        <f>IF([1]SortPMResults!G37&lt;&gt;"",[1]SortPMResults!G37,"")</f>
        <v>39</v>
      </c>
      <c r="R36" s="210">
        <f>IF([1]SortPMResults!H37&lt;&gt;"",[1]SortPMResults!H37,"")</f>
        <v>10</v>
      </c>
      <c r="S36" s="211">
        <f>IF([1]SortPMResults!I37&lt;&gt;"",[1]SortPMResults!I37,"")</f>
        <v>3.8</v>
      </c>
      <c r="T36" s="211">
        <f>IF([1]SortPMResults!J37&lt;&gt;"",[1]SortPMResults!J37,"")</f>
        <v>3.9</v>
      </c>
      <c r="U36" s="212" t="str">
        <f>[1]SortPMResults!E37</f>
        <v>C</v>
      </c>
      <c r="V36" s="213"/>
      <c r="X36" s="391" t="s">
        <v>380</v>
      </c>
      <c r="Y36" s="10">
        <v>20</v>
      </c>
    </row>
    <row r="37" spans="1:25">
      <c r="A37" s="26">
        <v>35</v>
      </c>
      <c r="B37" s="198" t="str">
        <f>IF([1]SortAMResults!$H37&gt;0,[1]SortAMResults!C37,"")</f>
        <v>Peter Klaassen</v>
      </c>
      <c r="C37" s="199" t="str">
        <f>IF([1]SortAMResults!$H37&gt;0,[1]SortAMResults!D37,"")</f>
        <v>QRCC</v>
      </c>
      <c r="D37" s="200">
        <f>IF([1]SortAMResults!$H37&gt;0,[1]SortAMResults!E37,"")</f>
        <v>3</v>
      </c>
      <c r="E37" s="26">
        <f>IF([1]SortAMResults!$H37&gt;0,[1]SortAMResults!F37,"")</f>
        <v>18</v>
      </c>
      <c r="F37" s="26">
        <f>IF([1]SortAMResults!$H37&gt;0,[1]SortAMResults!G37,"")</f>
        <v>37</v>
      </c>
      <c r="G37" s="26">
        <f>IF([1]SortAMResults!$H37&gt;0,[1]SortAMResults!H37,"")</f>
        <v>9</v>
      </c>
      <c r="H37" s="201">
        <f>IF([1]SortAMResults!$H37&gt;0,[1]SortAMResults!I37,"")</f>
        <v>2</v>
      </c>
      <c r="I37" s="201">
        <f>IF([1]SortAMResults!$H37&gt;0,[1]SortAMResults!J37,"")</f>
        <v>4.1111111111111107</v>
      </c>
      <c r="J37" s="201" t="str">
        <f>[1]SortAMResults!L37</f>
        <v>C</v>
      </c>
      <c r="L37" s="26">
        <f t="shared" si="1"/>
        <v>10</v>
      </c>
      <c r="M37" s="207" t="str">
        <f>IF([1]SortPMResults!C38&lt;&gt;"",[1]SortPMResults!C38,"")</f>
        <v>Ron Hebden</v>
      </c>
      <c r="N37" s="208" t="str">
        <f>IF([1]SortPMResults!D38&lt;&gt;"",[1]SortPMResults!D38,"")</f>
        <v>QRCC</v>
      </c>
      <c r="O37" s="209" t="str">
        <f>IF([1]SortPMResults!E38&lt;&gt;"",[1]SortPMResults!E38,"")</f>
        <v>C</v>
      </c>
      <c r="P37" s="210">
        <f>IF([1]SortPMResults!F38&lt;&gt;"",[1]SortPMResults!F38,"")</f>
        <v>31</v>
      </c>
      <c r="Q37" s="210">
        <f>IF([1]SortPMResults!G38&lt;&gt;"",[1]SortPMResults!G38,"")</f>
        <v>59</v>
      </c>
      <c r="R37" s="210">
        <f>IF([1]SortPMResults!H38&lt;&gt;"",[1]SortPMResults!H38,"")</f>
        <v>9</v>
      </c>
      <c r="S37" s="211">
        <f>IF([1]SortPMResults!I38&lt;&gt;"",[1]SortPMResults!I38,"")</f>
        <v>3.4444444444444446</v>
      </c>
      <c r="T37" s="211">
        <f>IF([1]SortPMResults!J38&lt;&gt;"",[1]SortPMResults!J38,"")</f>
        <v>6.5555555555555554</v>
      </c>
      <c r="U37" s="212" t="str">
        <f>[1]SortPMResults!E38</f>
        <v>C</v>
      </c>
      <c r="V37" s="213"/>
      <c r="X37" s="391" t="s">
        <v>156</v>
      </c>
      <c r="Y37" s="10">
        <v>20</v>
      </c>
    </row>
    <row r="38" spans="1:25">
      <c r="A38" s="26">
        <v>36</v>
      </c>
      <c r="B38" s="198" t="str">
        <f>IF([1]SortAMResults!$H38&gt;0,[1]SortAMResults!C38,"")</f>
        <v>Brenda Cochrane</v>
      </c>
      <c r="C38" s="199" t="str">
        <f>IF([1]SortAMResults!$H38&gt;0,[1]SortAMResults!D38,"")</f>
        <v>Kingston</v>
      </c>
      <c r="D38" s="200">
        <f>IF([1]SortAMResults!$H38&gt;0,[1]SortAMResults!E38,"")</f>
        <v>2</v>
      </c>
      <c r="E38" s="26">
        <f>IF([1]SortAMResults!$H38&gt;0,[1]SortAMResults!F38,"")</f>
        <v>19</v>
      </c>
      <c r="F38" s="26">
        <f>IF([1]SortAMResults!$H38&gt;0,[1]SortAMResults!G38,"")</f>
        <v>26</v>
      </c>
      <c r="G38" s="26">
        <f>IF([1]SortAMResults!$H38&gt;0,[1]SortAMResults!H38,"")</f>
        <v>10</v>
      </c>
      <c r="H38" s="201">
        <f>IF([1]SortAMResults!$H38&gt;0,[1]SortAMResults!I38,"")</f>
        <v>1.9</v>
      </c>
      <c r="I38" s="201">
        <f>IF([1]SortAMResults!$H38&gt;0,[1]SortAMResults!J38,"")</f>
        <v>2.6</v>
      </c>
      <c r="J38" s="201" t="str">
        <f>[1]SortAMResults!L38</f>
        <v>C</v>
      </c>
      <c r="L38" s="26">
        <f t="shared" si="1"/>
        <v>11</v>
      </c>
      <c r="M38" s="207" t="str">
        <f>IF([1]SortPMResults!C39&lt;&gt;"",[1]SortPMResults!C39,"")</f>
        <v>Don Dort</v>
      </c>
      <c r="N38" s="208" t="str">
        <f>IF([1]SortPMResults!D39&lt;&gt;"",[1]SortPMResults!D39,"")</f>
        <v>QRCC</v>
      </c>
      <c r="O38" s="209" t="str">
        <f>IF([1]SortPMResults!E39&lt;&gt;"",[1]SortPMResults!E39,"")</f>
        <v>C</v>
      </c>
      <c r="P38" s="210">
        <f>IF([1]SortPMResults!F39&lt;&gt;"",[1]SortPMResults!F39,"")</f>
        <v>28</v>
      </c>
      <c r="Q38" s="210">
        <f>IF([1]SortPMResults!G39&lt;&gt;"",[1]SortPMResults!G39,"")</f>
        <v>36</v>
      </c>
      <c r="R38" s="210">
        <f>IF([1]SortPMResults!H39&lt;&gt;"",[1]SortPMResults!H39,"")</f>
        <v>9</v>
      </c>
      <c r="S38" s="211">
        <f>IF([1]SortPMResults!I39&lt;&gt;"",[1]SortPMResults!I39,"")</f>
        <v>3.1111111111111112</v>
      </c>
      <c r="T38" s="211">
        <f>IF([1]SortPMResults!J39&lt;&gt;"",[1]SortPMResults!J39,"")</f>
        <v>4</v>
      </c>
      <c r="U38" s="212" t="str">
        <f>[1]SortPMResults!E39</f>
        <v>C</v>
      </c>
      <c r="V38" s="213"/>
      <c r="X38" s="391" t="s">
        <v>166</v>
      </c>
      <c r="Y38" s="10">
        <v>20</v>
      </c>
    </row>
    <row r="39" spans="1:25">
      <c r="A39" s="26">
        <v>37</v>
      </c>
      <c r="B39" s="198" t="str">
        <f>IF([1]SortAMResults!$H39&gt;0,[1]SortAMResults!C39,"")</f>
        <v>Don Dort</v>
      </c>
      <c r="C39" s="199" t="str">
        <f>IF([1]SortAMResults!$H39&gt;0,[1]SortAMResults!D39,"")</f>
        <v>QRCC</v>
      </c>
      <c r="D39" s="200">
        <f>IF([1]SortAMResults!$H39&gt;0,[1]SortAMResults!E39,"")</f>
        <v>1</v>
      </c>
      <c r="E39" s="26">
        <f>IF([1]SortAMResults!$H39&gt;0,[1]SortAMResults!F39,"")</f>
        <v>6</v>
      </c>
      <c r="F39" s="26">
        <f>IF([1]SortAMResults!$H39&gt;0,[1]SortAMResults!G39,"")</f>
        <v>31</v>
      </c>
      <c r="G39" s="26">
        <f>IF([1]SortAMResults!$H39&gt;0,[1]SortAMResults!H39,"")</f>
        <v>10</v>
      </c>
      <c r="H39" s="201">
        <f>IF([1]SortAMResults!$H39&gt;0,[1]SortAMResults!I39,"")</f>
        <v>0.6</v>
      </c>
      <c r="I39" s="201">
        <f>IF([1]SortAMResults!$H39&gt;0,[1]SortAMResults!J39,"")</f>
        <v>3.1</v>
      </c>
      <c r="J39" s="201" t="str">
        <f>[1]SortAMResults!L39</f>
        <v>C</v>
      </c>
      <c r="L39" s="26">
        <f t="shared" si="1"/>
        <v>12</v>
      </c>
      <c r="M39" s="207" t="str">
        <f>IF([1]SortPMResults!C40&lt;&gt;"",[1]SortPMResults!C40,"")</f>
        <v>Mercedes Miltenburg</v>
      </c>
      <c r="N39" s="208" t="str">
        <f>IF([1]SortPMResults!D40&lt;&gt;"",[1]SortPMResults!D40,"")</f>
        <v>Hamilton</v>
      </c>
      <c r="O39" s="209" t="str">
        <f>IF([1]SortPMResults!E40&lt;&gt;"",[1]SortPMResults!E40,"")</f>
        <v>C</v>
      </c>
      <c r="P39" s="210">
        <f>IF([1]SortPMResults!F40&lt;&gt;"",[1]SortPMResults!F40,"")</f>
        <v>26</v>
      </c>
      <c r="Q39" s="210">
        <f>IF([1]SortPMResults!G40&lt;&gt;"",[1]SortPMResults!G40,"")</f>
        <v>39</v>
      </c>
      <c r="R39" s="210">
        <f>IF([1]SortPMResults!H40&lt;&gt;"",[1]SortPMResults!H40,"")</f>
        <v>9</v>
      </c>
      <c r="S39" s="211">
        <f>IF([1]SortPMResults!I40&lt;&gt;"",[1]SortPMResults!I40,"")</f>
        <v>2.8888888888888888</v>
      </c>
      <c r="T39" s="211">
        <f>IF([1]SortPMResults!J40&lt;&gt;"",[1]SortPMResults!J40,"")</f>
        <v>4.333333333333333</v>
      </c>
      <c r="U39" s="212" t="str">
        <f>[1]SortPMResults!E40</f>
        <v>C</v>
      </c>
      <c r="V39" s="213"/>
      <c r="X39" s="391" t="s">
        <v>538</v>
      </c>
      <c r="Y39" s="10">
        <v>20</v>
      </c>
    </row>
    <row r="40" spans="1:25">
      <c r="A40" s="26">
        <v>38</v>
      </c>
      <c r="B40" s="198" t="str">
        <f>IF([1]SortAMResults!$H40&gt;0,[1]SortAMResults!C40,"")</f>
        <v>Mercedes Miltenburg</v>
      </c>
      <c r="C40" s="199" t="str">
        <f>IF([1]SortAMResults!$H40&gt;0,[1]SortAMResults!D40,"")</f>
        <v>Hamilton</v>
      </c>
      <c r="D40" s="200">
        <f>IF([1]SortAMResults!$H40&gt;0,[1]SortAMResults!E40,"")</f>
        <v>2</v>
      </c>
      <c r="E40" s="26">
        <f>IF([1]SortAMResults!$H40&gt;0,[1]SortAMResults!F40,"")</f>
        <v>3</v>
      </c>
      <c r="F40" s="26">
        <f>IF([1]SortAMResults!$H40&gt;0,[1]SortAMResults!G40,"")</f>
        <v>21</v>
      </c>
      <c r="G40" s="26">
        <f>IF([1]SortAMResults!$H40&gt;0,[1]SortAMResults!H40,"")</f>
        <v>10</v>
      </c>
      <c r="H40" s="201">
        <f>IF([1]SortAMResults!$H40&gt;0,[1]SortAMResults!I40,"")</f>
        <v>0.3</v>
      </c>
      <c r="I40" s="201">
        <f>IF([1]SortAMResults!$H40&gt;0,[1]SortAMResults!J40,"")</f>
        <v>2.1</v>
      </c>
      <c r="J40" s="201" t="str">
        <f>[1]SortAMResults!L40</f>
        <v>C</v>
      </c>
      <c r="L40" s="399">
        <f t="shared" si="1"/>
        <v>13</v>
      </c>
      <c r="M40" s="400" t="str">
        <f>IF([1]SortPMResults!C41&lt;&gt;"",[1]SortPMResults!C41,"")</f>
        <v>Brenda Cochrane</v>
      </c>
      <c r="N40" s="401" t="str">
        <f>IF([1]SortPMResults!D41&lt;&gt;"",[1]SortPMResults!D41,"")</f>
        <v>Kingston</v>
      </c>
      <c r="O40" s="402" t="str">
        <f>IF([1]SortPMResults!E41&lt;&gt;"",[1]SortPMResults!E41,"")</f>
        <v>C</v>
      </c>
      <c r="P40" s="403">
        <f>IF([1]SortPMResults!F41&lt;&gt;"",[1]SortPMResults!F41,"")</f>
        <v>17</v>
      </c>
      <c r="Q40" s="403">
        <f>IF([1]SortPMResults!G41&lt;&gt;"",[1]SortPMResults!G41,"")</f>
        <v>29</v>
      </c>
      <c r="R40" s="403">
        <f>IF([1]SortPMResults!H41&lt;&gt;"",[1]SortPMResults!H41,"")</f>
        <v>9</v>
      </c>
      <c r="S40" s="404">
        <f>IF([1]SortPMResults!I41&lt;&gt;"",[1]SortPMResults!I41,"")</f>
        <v>1.8888888888888888</v>
      </c>
      <c r="T40" s="404">
        <f>IF([1]SortPMResults!J41&lt;&gt;"",[1]SortPMResults!J41,"")</f>
        <v>3.2222222222222223</v>
      </c>
      <c r="U40" s="405" t="str">
        <f>[1]SortPMResults!E41</f>
        <v>C</v>
      </c>
      <c r="V40" s="406"/>
      <c r="X40" s="391" t="s">
        <v>383</v>
      </c>
      <c r="Y40" s="10">
        <v>20</v>
      </c>
    </row>
    <row r="41" spans="1:25">
      <c r="A41" s="399">
        <v>39</v>
      </c>
      <c r="B41" s="407" t="str">
        <f>IF([1]SortAMResults!$H41&gt;0,[1]SortAMResults!C41,"")</f>
        <v>Robbin Sharpe</v>
      </c>
      <c r="C41" s="408" t="str">
        <f>IF([1]SortAMResults!$H41&gt;0,[1]SortAMResults!D41,"")</f>
        <v>QRCC</v>
      </c>
      <c r="D41" s="409">
        <f>IF([1]SortAMResults!$H41&gt;0,[1]SortAMResults!E41,"")</f>
        <v>2</v>
      </c>
      <c r="E41" s="399">
        <f>IF([1]SortAMResults!$H41&gt;0,[1]SortAMResults!F41,"")</f>
        <v>0</v>
      </c>
      <c r="F41" s="399">
        <f>IF([1]SortAMResults!$H41&gt;0,[1]SortAMResults!G41,"")</f>
        <v>0</v>
      </c>
      <c r="G41" s="399">
        <f>IF([1]SortAMResults!$H41&gt;0,[1]SortAMResults!H41,"")</f>
        <v>10</v>
      </c>
      <c r="H41" s="410">
        <f>IF([1]SortAMResults!$H41&gt;0,[1]SortAMResults!I41,"")</f>
        <v>0</v>
      </c>
      <c r="I41" s="410">
        <f>IF([1]SortAMResults!$H41&gt;0,[1]SortAMResults!J41,"")</f>
        <v>0</v>
      </c>
      <c r="J41" s="410" t="str">
        <f>[1]SortAMResults!L41</f>
        <v/>
      </c>
    </row>
    <row r="42" spans="1:25" s="7" customFormat="1">
      <c r="A42" s="39">
        <f>IF(U40=J42,L40+1,1)</f>
        <v>1</v>
      </c>
      <c r="B42" s="411" t="str">
        <f>IF([1]SortPMResults!C42&lt;&gt;"",[1]SortPMResults!C42,"")</f>
        <v/>
      </c>
      <c r="C42" s="412" t="str">
        <f>IF([1]SortPMResults!D42&lt;&gt;"",[1]SortPMResults!D42,"")</f>
        <v/>
      </c>
      <c r="D42" s="413" t="str">
        <f>IF([1]SortPMResults!E42&lt;&gt;"",[1]SortPMResults!E42,"")</f>
        <v>X</v>
      </c>
      <c r="E42" s="40" t="str">
        <f>IF([1]SortPMResults!F42&lt;&gt;"",[1]SortPMResults!F42,"")</f>
        <v/>
      </c>
      <c r="F42" s="40" t="str">
        <f>IF([1]SortPMResults!G42&lt;&gt;"",[1]SortPMResults!G42,"")</f>
        <v/>
      </c>
      <c r="G42" s="40" t="str">
        <f>IF([1]SortPMResults!H42&lt;&gt;"",[1]SortPMResults!H42,"")</f>
        <v/>
      </c>
      <c r="H42" s="414" t="str">
        <f>IF([1]SortPMResults!I42&lt;&gt;"",[1]SortPMResults!I42,"")</f>
        <v/>
      </c>
      <c r="I42" s="414" t="str">
        <f>IF([1]SortPMResults!J42&lt;&gt;"",[1]SortPMResults!J42,"")</f>
        <v/>
      </c>
      <c r="J42" s="414" t="str">
        <f>[1]SortPMResults!E42</f>
        <v>X</v>
      </c>
      <c r="L42" s="415" t="str">
        <f t="shared" ref="L42:L52" si="2">IF(A42&lt;5,"Semi-Finalist","")</f>
        <v>Semi-Finalist</v>
      </c>
      <c r="Y42" s="8"/>
    </row>
    <row r="43" spans="1:25" s="7" customFormat="1">
      <c r="A43" s="39">
        <f t="shared" ref="A43:A52" si="3">IF(J42=J43,A42+1,1)</f>
        <v>2</v>
      </c>
      <c r="B43" s="411" t="str">
        <f>IF([1]SortPMResults!C43&lt;&gt;"",[1]SortPMResults!C43,"")</f>
        <v/>
      </c>
      <c r="C43" s="412" t="str">
        <f>IF([1]SortPMResults!D43&lt;&gt;"",[1]SortPMResults!D43,"")</f>
        <v/>
      </c>
      <c r="D43" s="413" t="str">
        <f>IF([1]SortPMResults!E43&lt;&gt;"",[1]SortPMResults!E43,"")</f>
        <v>X</v>
      </c>
      <c r="E43" s="40" t="str">
        <f>IF([1]SortPMResults!F43&lt;&gt;"",[1]SortPMResults!F43,"")</f>
        <v/>
      </c>
      <c r="F43" s="40" t="str">
        <f>IF([1]SortPMResults!G43&lt;&gt;"",[1]SortPMResults!G43,"")</f>
        <v/>
      </c>
      <c r="G43" s="40" t="str">
        <f>IF([1]SortPMResults!H43&lt;&gt;"",[1]SortPMResults!H43,"")</f>
        <v/>
      </c>
      <c r="H43" s="414" t="str">
        <f>IF([1]SortPMResults!I43&lt;&gt;"",[1]SortPMResults!I43,"")</f>
        <v/>
      </c>
      <c r="I43" s="414" t="str">
        <f>IF([1]SortPMResults!J43&lt;&gt;"",[1]SortPMResults!J43,"")</f>
        <v/>
      </c>
      <c r="J43" s="414" t="str">
        <f>[1]SortPMResults!E43</f>
        <v>X</v>
      </c>
      <c r="L43" s="415" t="str">
        <f t="shared" si="2"/>
        <v>Semi-Finalist</v>
      </c>
      <c r="Y43" s="8"/>
    </row>
    <row r="44" spans="1:25" s="7" customFormat="1">
      <c r="A44" s="39">
        <f t="shared" si="3"/>
        <v>3</v>
      </c>
      <c r="B44" s="411" t="str">
        <f>IF([1]SortPMResults!C44&lt;&gt;"",[1]SortPMResults!C44,"")</f>
        <v/>
      </c>
      <c r="C44" s="412" t="str">
        <f>IF([1]SortPMResults!D44&lt;&gt;"",[1]SortPMResults!D44,"")</f>
        <v/>
      </c>
      <c r="D44" s="413" t="str">
        <f>IF([1]SortPMResults!E44&lt;&gt;"",[1]SortPMResults!E44,"")</f>
        <v>X</v>
      </c>
      <c r="E44" s="40" t="str">
        <f>IF([1]SortPMResults!F44&lt;&gt;"",[1]SortPMResults!F44,"")</f>
        <v/>
      </c>
      <c r="F44" s="40" t="str">
        <f>IF([1]SortPMResults!G44&lt;&gt;"",[1]SortPMResults!G44,"")</f>
        <v/>
      </c>
      <c r="G44" s="40" t="str">
        <f>IF([1]SortPMResults!H44&lt;&gt;"",[1]SortPMResults!H44,"")</f>
        <v/>
      </c>
      <c r="H44" s="414" t="str">
        <f>IF([1]SortPMResults!I44&lt;&gt;"",[1]SortPMResults!I44,"")</f>
        <v/>
      </c>
      <c r="I44" s="414" t="str">
        <f>IF([1]SortPMResults!J44&lt;&gt;"",[1]SortPMResults!J44,"")</f>
        <v/>
      </c>
      <c r="J44" s="414" t="str">
        <f>[1]SortPMResults!E44</f>
        <v>X</v>
      </c>
      <c r="L44" s="414" t="str">
        <f t="shared" si="2"/>
        <v>Semi-Finalist</v>
      </c>
      <c r="Y44" s="8"/>
    </row>
    <row r="45" spans="1:25" s="7" customFormat="1">
      <c r="A45" s="39">
        <f t="shared" si="3"/>
        <v>4</v>
      </c>
      <c r="B45" s="411" t="str">
        <f>IF([1]SortPMResults!C45&lt;&gt;"",[1]SortPMResults!C45,"")</f>
        <v/>
      </c>
      <c r="C45" s="412" t="str">
        <f>IF([1]SortPMResults!D45&lt;&gt;"",[1]SortPMResults!D45,"")</f>
        <v/>
      </c>
      <c r="D45" s="413" t="str">
        <f>IF([1]SortPMResults!E45&lt;&gt;"",[1]SortPMResults!E45,"")</f>
        <v>X</v>
      </c>
      <c r="E45" s="40" t="str">
        <f>IF([1]SortPMResults!F45&lt;&gt;"",[1]SortPMResults!F45,"")</f>
        <v/>
      </c>
      <c r="F45" s="40" t="str">
        <f>IF([1]SortPMResults!G45&lt;&gt;"",[1]SortPMResults!G45,"")</f>
        <v/>
      </c>
      <c r="G45" s="40" t="str">
        <f>IF([1]SortPMResults!H45&lt;&gt;"",[1]SortPMResults!H45,"")</f>
        <v/>
      </c>
      <c r="H45" s="414" t="str">
        <f>IF([1]SortPMResults!I45&lt;&gt;"",[1]SortPMResults!I45,"")</f>
        <v/>
      </c>
      <c r="I45" s="414" t="str">
        <f>IF([1]SortPMResults!J45&lt;&gt;"",[1]SortPMResults!J45,"")</f>
        <v/>
      </c>
      <c r="J45" s="414" t="str">
        <f>[1]SortPMResults!E45</f>
        <v>X</v>
      </c>
      <c r="L45" s="414" t="str">
        <f t="shared" si="2"/>
        <v>Semi-Finalist</v>
      </c>
      <c r="Y45" s="8"/>
    </row>
    <row r="46" spans="1:25" s="7" customFormat="1">
      <c r="A46" s="39">
        <f t="shared" si="3"/>
        <v>5</v>
      </c>
      <c r="B46" s="411" t="str">
        <f>IF([1]SortPMResults!C46&lt;&gt;"",[1]SortPMResults!C46,"")</f>
        <v/>
      </c>
      <c r="C46" s="412" t="str">
        <f>IF([1]SortPMResults!D46&lt;&gt;"",[1]SortPMResults!D46,"")</f>
        <v/>
      </c>
      <c r="D46" s="413" t="str">
        <f>IF([1]SortPMResults!E46&lt;&gt;"",[1]SortPMResults!E46,"")</f>
        <v>X</v>
      </c>
      <c r="E46" s="40" t="str">
        <f>IF([1]SortPMResults!F46&lt;&gt;"",[1]SortPMResults!F46,"")</f>
        <v/>
      </c>
      <c r="F46" s="40" t="str">
        <f>IF([1]SortPMResults!G46&lt;&gt;"",[1]SortPMResults!G46,"")</f>
        <v/>
      </c>
      <c r="G46" s="40" t="str">
        <f>IF([1]SortPMResults!H46&lt;&gt;"",[1]SortPMResults!H46,"")</f>
        <v/>
      </c>
      <c r="H46" s="414" t="str">
        <f>IF([1]SortPMResults!I46&lt;&gt;"",[1]SortPMResults!I46,"")</f>
        <v/>
      </c>
      <c r="I46" s="414" t="str">
        <f>IF([1]SortPMResults!J46&lt;&gt;"",[1]SortPMResults!J46,"")</f>
        <v/>
      </c>
      <c r="J46" s="414" t="str">
        <f>[1]SortPMResults!E46</f>
        <v>X</v>
      </c>
      <c r="L46" s="414" t="str">
        <f t="shared" si="2"/>
        <v/>
      </c>
      <c r="Y46" s="8"/>
    </row>
    <row r="47" spans="1:25" s="7" customFormat="1">
      <c r="A47" s="39">
        <f t="shared" si="3"/>
        <v>6</v>
      </c>
      <c r="B47" s="411" t="str">
        <f>IF([1]SortPMResults!C47&lt;&gt;"",[1]SortPMResults!C47,"")</f>
        <v/>
      </c>
      <c r="C47" s="412" t="str">
        <f>IF([1]SortPMResults!D47&lt;&gt;"",[1]SortPMResults!D47,"")</f>
        <v/>
      </c>
      <c r="D47" s="413" t="str">
        <f>IF([1]SortPMResults!E47&lt;&gt;"",[1]SortPMResults!E47,"")</f>
        <v>X</v>
      </c>
      <c r="E47" s="40" t="str">
        <f>IF([1]SortPMResults!F47&lt;&gt;"",[1]SortPMResults!F47,"")</f>
        <v/>
      </c>
      <c r="F47" s="40" t="str">
        <f>IF([1]SortPMResults!G47&lt;&gt;"",[1]SortPMResults!G47,"")</f>
        <v/>
      </c>
      <c r="G47" s="40" t="str">
        <f>IF([1]SortPMResults!H47&lt;&gt;"",[1]SortPMResults!H47,"")</f>
        <v/>
      </c>
      <c r="H47" s="414" t="str">
        <f>IF([1]SortPMResults!I47&lt;&gt;"",[1]SortPMResults!I47,"")</f>
        <v/>
      </c>
      <c r="I47" s="414" t="str">
        <f>IF([1]SortPMResults!J47&lt;&gt;"",[1]SortPMResults!J47,"")</f>
        <v/>
      </c>
      <c r="J47" s="414" t="str">
        <f>[1]SortPMResults!E47</f>
        <v>X</v>
      </c>
      <c r="L47" s="414" t="str">
        <f t="shared" si="2"/>
        <v/>
      </c>
      <c r="Y47" s="8"/>
    </row>
    <row r="48" spans="1:25" s="7" customFormat="1">
      <c r="A48" s="39">
        <f t="shared" si="3"/>
        <v>7</v>
      </c>
      <c r="B48" s="411" t="str">
        <f>IF([1]SortPMResults!C48&lt;&gt;"",[1]SortPMResults!C48,"")</f>
        <v/>
      </c>
      <c r="C48" s="412" t="str">
        <f>IF([1]SortPMResults!D48&lt;&gt;"",[1]SortPMResults!D48,"")</f>
        <v/>
      </c>
      <c r="D48" s="413" t="str">
        <f>IF([1]SortPMResults!E48&lt;&gt;"",[1]SortPMResults!E48,"")</f>
        <v>X</v>
      </c>
      <c r="E48" s="40" t="str">
        <f>IF([1]SortPMResults!F48&lt;&gt;"",[1]SortPMResults!F48,"")</f>
        <v/>
      </c>
      <c r="F48" s="40" t="str">
        <f>IF([1]SortPMResults!G48&lt;&gt;"",[1]SortPMResults!G48,"")</f>
        <v/>
      </c>
      <c r="G48" s="40" t="str">
        <f>IF([1]SortPMResults!H48&lt;&gt;"",[1]SortPMResults!H48,"")</f>
        <v/>
      </c>
      <c r="H48" s="414" t="str">
        <f>IF([1]SortPMResults!I48&lt;&gt;"",[1]SortPMResults!I48,"")</f>
        <v/>
      </c>
      <c r="I48" s="414" t="str">
        <f>IF([1]SortPMResults!J48&lt;&gt;"",[1]SortPMResults!J48,"")</f>
        <v/>
      </c>
      <c r="J48" s="414" t="str">
        <f>[1]SortPMResults!E48</f>
        <v>X</v>
      </c>
      <c r="L48" s="414" t="str">
        <f t="shared" si="2"/>
        <v/>
      </c>
      <c r="Y48" s="8"/>
    </row>
    <row r="49" spans="1:25" s="7" customFormat="1">
      <c r="A49" s="39">
        <f t="shared" si="3"/>
        <v>8</v>
      </c>
      <c r="B49" s="411" t="str">
        <f>IF([1]SortPMResults!C49&lt;&gt;"",[1]SortPMResults!C49,"")</f>
        <v/>
      </c>
      <c r="C49" s="412" t="str">
        <f>IF([1]SortPMResults!D49&lt;&gt;"",[1]SortPMResults!D49,"")</f>
        <v/>
      </c>
      <c r="D49" s="413" t="str">
        <f>IF([1]SortPMResults!E49&lt;&gt;"",[1]SortPMResults!E49,"")</f>
        <v>X</v>
      </c>
      <c r="E49" s="40" t="str">
        <f>IF([1]SortPMResults!F49&lt;&gt;"",[1]SortPMResults!F49,"")</f>
        <v/>
      </c>
      <c r="F49" s="40" t="str">
        <f>IF([1]SortPMResults!G49&lt;&gt;"",[1]SortPMResults!G49,"")</f>
        <v/>
      </c>
      <c r="G49" s="40" t="str">
        <f>IF([1]SortPMResults!H49&lt;&gt;"",[1]SortPMResults!H49,"")</f>
        <v/>
      </c>
      <c r="H49" s="414" t="str">
        <f>IF([1]SortPMResults!I49&lt;&gt;"",[1]SortPMResults!I49,"")</f>
        <v/>
      </c>
      <c r="I49" s="414" t="str">
        <f>IF([1]SortPMResults!J49&lt;&gt;"",[1]SortPMResults!J49,"")</f>
        <v/>
      </c>
      <c r="J49" s="414" t="str">
        <f>[1]SortPMResults!E49</f>
        <v>X</v>
      </c>
      <c r="L49" s="414" t="str">
        <f t="shared" si="2"/>
        <v/>
      </c>
      <c r="Y49" s="8"/>
    </row>
    <row r="50" spans="1:25" s="7" customFormat="1">
      <c r="A50" s="39">
        <f t="shared" si="3"/>
        <v>9</v>
      </c>
      <c r="B50" s="411" t="str">
        <f>IF([1]SortPMResults!C50&lt;&gt;"",[1]SortPMResults!C50,"")</f>
        <v/>
      </c>
      <c r="C50" s="412" t="str">
        <f>IF([1]SortPMResults!D50&lt;&gt;"",[1]SortPMResults!D50,"")</f>
        <v/>
      </c>
      <c r="D50" s="413" t="str">
        <f>IF([1]SortPMResults!E50&lt;&gt;"",[1]SortPMResults!E50,"")</f>
        <v>X</v>
      </c>
      <c r="E50" s="40" t="str">
        <f>IF([1]SortPMResults!F50&lt;&gt;"",[1]SortPMResults!F50,"")</f>
        <v/>
      </c>
      <c r="F50" s="40" t="str">
        <f>IF([1]SortPMResults!G50&lt;&gt;"",[1]SortPMResults!G50,"")</f>
        <v/>
      </c>
      <c r="G50" s="40" t="str">
        <f>IF([1]SortPMResults!H50&lt;&gt;"",[1]SortPMResults!H50,"")</f>
        <v/>
      </c>
      <c r="H50" s="414" t="str">
        <f>IF([1]SortPMResults!I50&lt;&gt;"",[1]SortPMResults!I50,"")</f>
        <v/>
      </c>
      <c r="I50" s="414" t="str">
        <f>IF([1]SortPMResults!J50&lt;&gt;"",[1]SortPMResults!J50,"")</f>
        <v/>
      </c>
      <c r="J50" s="414" t="str">
        <f>[1]SortPMResults!E50</f>
        <v>X</v>
      </c>
      <c r="L50" s="414" t="str">
        <f t="shared" si="2"/>
        <v/>
      </c>
      <c r="Y50" s="8"/>
    </row>
    <row r="51" spans="1:25" s="7" customFormat="1">
      <c r="A51" s="39">
        <f t="shared" si="3"/>
        <v>10</v>
      </c>
      <c r="B51" s="411" t="str">
        <f>IF([1]SortPMResults!C51&lt;&gt;"",[1]SortPMResults!C51,"")</f>
        <v/>
      </c>
      <c r="C51" s="412" t="str">
        <f>IF([1]SortPMResults!D51&lt;&gt;"",[1]SortPMResults!D51,"")</f>
        <v/>
      </c>
      <c r="D51" s="413" t="str">
        <f>IF([1]SortPMResults!E51&lt;&gt;"",[1]SortPMResults!E51,"")</f>
        <v>X</v>
      </c>
      <c r="E51" s="40" t="str">
        <f>IF([1]SortPMResults!F51&lt;&gt;"",[1]SortPMResults!F51,"")</f>
        <v/>
      </c>
      <c r="F51" s="40" t="str">
        <f>IF([1]SortPMResults!G51&lt;&gt;"",[1]SortPMResults!G51,"")</f>
        <v/>
      </c>
      <c r="G51" s="40" t="str">
        <f>IF([1]SortPMResults!H51&lt;&gt;"",[1]SortPMResults!H51,"")</f>
        <v/>
      </c>
      <c r="H51" s="414" t="str">
        <f>IF([1]SortPMResults!I51&lt;&gt;"",[1]SortPMResults!I51,"")</f>
        <v/>
      </c>
      <c r="I51" s="414" t="str">
        <f>IF([1]SortPMResults!J51&lt;&gt;"",[1]SortPMResults!J51,"")</f>
        <v/>
      </c>
      <c r="J51" s="414" t="str">
        <f>[1]SortPMResults!E51</f>
        <v>X</v>
      </c>
      <c r="L51" s="414" t="str">
        <f t="shared" si="2"/>
        <v/>
      </c>
      <c r="Y51" s="8"/>
    </row>
    <row r="52" spans="1:25" s="7" customFormat="1">
      <c r="A52" s="39">
        <f t="shared" si="3"/>
        <v>11</v>
      </c>
      <c r="B52" s="411" t="str">
        <f>IF([1]SortPMResults!C52&lt;&gt;"",[1]SortPMResults!C52,"")</f>
        <v/>
      </c>
      <c r="C52" s="412" t="str">
        <f>IF([1]SortPMResults!D52&lt;&gt;"",[1]SortPMResults!D52,"")</f>
        <v/>
      </c>
      <c r="D52" s="413" t="str">
        <f>IF([1]SortPMResults!E52&lt;&gt;"",[1]SortPMResults!E52,"")</f>
        <v>X</v>
      </c>
      <c r="E52" s="40" t="str">
        <f>IF([1]SortPMResults!F52&lt;&gt;"",[1]SortPMResults!F52,"")</f>
        <v/>
      </c>
      <c r="F52" s="40" t="str">
        <f>IF([1]SortPMResults!G52&lt;&gt;"",[1]SortPMResults!G52,"")</f>
        <v/>
      </c>
      <c r="G52" s="40" t="str">
        <f>IF([1]SortPMResults!H52&lt;&gt;"",[1]SortPMResults!H52,"")</f>
        <v/>
      </c>
      <c r="H52" s="414" t="str">
        <f>IF([1]SortPMResults!I52&lt;&gt;"",[1]SortPMResults!I52,"")</f>
        <v/>
      </c>
      <c r="I52" s="414" t="str">
        <f>IF([1]SortPMResults!J52&lt;&gt;"",[1]SortPMResults!J52,"")</f>
        <v/>
      </c>
      <c r="J52" s="414" t="str">
        <f>[1]SortPMResults!E52</f>
        <v>X</v>
      </c>
      <c r="L52" s="414" t="str">
        <f t="shared" si="2"/>
        <v/>
      </c>
      <c r="Y52" s="8"/>
    </row>
  </sheetData>
  <conditionalFormatting sqref="L3:U40">
    <cfRule type="expression" dxfId="31" priority="15">
      <formula>$U3="X"</formula>
    </cfRule>
    <cfRule type="expression" dxfId="30" priority="19">
      <formula>$U3="C"</formula>
    </cfRule>
    <cfRule type="expression" dxfId="29" priority="20">
      <formula>$U3="B"</formula>
    </cfRule>
    <cfRule type="expression" dxfId="28" priority="21">
      <formula>$U3="A"</formula>
    </cfRule>
  </conditionalFormatting>
  <conditionalFormatting sqref="A42:J52">
    <cfRule type="expression" dxfId="27" priority="16">
      <formula>$J42="C"</formula>
    </cfRule>
    <cfRule type="expression" dxfId="26" priority="17">
      <formula>$J42="B"</formula>
    </cfRule>
    <cfRule type="expression" dxfId="25" priority="18">
      <formula>$J42="A"</formula>
    </cfRule>
  </conditionalFormatting>
  <conditionalFormatting sqref="A42:J52">
    <cfRule type="expression" dxfId="24" priority="11">
      <formula>$J42="X"</formula>
    </cfRule>
    <cfRule type="expression" dxfId="23" priority="12">
      <formula>$J42="C"</formula>
    </cfRule>
    <cfRule type="expression" dxfId="22" priority="13">
      <formula>$J42="B"</formula>
    </cfRule>
    <cfRule type="expression" dxfId="21" priority="14">
      <formula>$J42="A"</formula>
    </cfRule>
  </conditionalFormatting>
  <conditionalFormatting sqref="L42:L52">
    <cfRule type="expression" dxfId="20" priority="8">
      <formula>$J42="C"</formula>
    </cfRule>
    <cfRule type="expression" dxfId="19" priority="9">
      <formula>$J42="B"</formula>
    </cfRule>
    <cfRule type="expression" dxfId="18" priority="10">
      <formula>$J42="A"</formula>
    </cfRule>
  </conditionalFormatting>
  <conditionalFormatting sqref="L42:L52">
    <cfRule type="expression" dxfId="17" priority="4">
      <formula>$J42="X"</formula>
    </cfRule>
    <cfRule type="expression" dxfId="16" priority="5">
      <formula>$J42="C"</formula>
    </cfRule>
    <cfRule type="expression" dxfId="15" priority="6">
      <formula>$J42="B"</formula>
    </cfRule>
    <cfRule type="expression" dxfId="14" priority="7">
      <formula>$J42="A"</formula>
    </cfRule>
  </conditionalFormatting>
  <conditionalFormatting sqref="L3:U40">
    <cfRule type="expression" dxfId="13" priority="22">
      <formula>$U3="C"</formula>
    </cfRule>
    <cfRule type="expression" dxfId="12" priority="23">
      <formula>$U3="B"</formula>
    </cfRule>
    <cfRule type="expression" dxfId="11" priority="24">
      <formula>$U3="A"</formula>
    </cfRule>
  </conditionalFormatting>
  <conditionalFormatting sqref="L3:U40">
    <cfRule type="expression" dxfId="10" priority="25">
      <formula>#REF!="X"</formula>
    </cfRule>
    <cfRule type="expression" dxfId="9" priority="26">
      <formula>$U3="C"</formula>
    </cfRule>
    <cfRule type="expression" dxfId="8" priority="27">
      <formula>$U3="B"</formula>
    </cfRule>
    <cfRule type="expression" dxfId="7" priority="28">
      <formula>$U3="A"</formula>
    </cfRule>
  </conditionalFormatting>
  <conditionalFormatting sqref="A42:J52 L42:L52">
    <cfRule type="expression" dxfId="6" priority="29">
      <formula>#REF!="X"</formula>
    </cfRule>
    <cfRule type="expression" dxfId="5" priority="30">
      <formula>$J42="C"</formula>
    </cfRule>
    <cfRule type="expression" dxfId="4" priority="31">
      <formula>$J42="B"</formula>
    </cfRule>
    <cfRule type="expression" dxfId="3" priority="32">
      <formula>$J42="A"</formula>
    </cfRule>
  </conditionalFormatting>
  <pageMargins left="0.75" right="0.75" top="1" bottom="1" header="0.5" footer="0.5"/>
  <pageSetup orientation="portrait" horizontalDpi="4294967292" verticalDpi="429496729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FE70758-07D0-CB49-B9CB-6765C6BAF240}">
            <xm:f>'Sona:Users:Nathan:Dropbox:Documents:Coding:NCA Site:NCA v1:results:Season11:[2018 Belleville Crokinole Challenge Results FINAL.xlsm]ShowAMResults'!#REF!="C"</xm:f>
            <x14:dxf>
              <fill>
                <patternFill>
                  <bgColor theme="9" tint="0.39994506668294322"/>
                </patternFill>
              </fill>
            </x14:dxf>
          </x14:cfRule>
          <x14:cfRule type="expression" priority="2" id="{D71930AD-0E95-1047-A9BD-08F491F8EEE8}">
            <xm:f>'Sona:Users:Nathan:Dropbox:Documents:Coding:NCA Site:NCA v1:results:Season11:[2018 Belleville Crokinole Challenge Results FINAL.xlsm]ShowAMResults'!#REF!="B"</xm:f>
            <x14:dxf>
              <fill>
                <patternFill>
                  <bgColor theme="6" tint="0.39994506668294322"/>
                </patternFill>
              </fill>
            </x14:dxf>
          </x14:cfRule>
          <x14:cfRule type="expression" priority="3" id="{73C8C065-2568-C141-BA78-DB6012F615B1}">
            <xm:f>'Sona:Users:Nathan:Dropbox:Documents:Coding:NCA Site:NCA v1:results:Season11:[2018 Belleville Crokinole Challenge Results FINAL.xlsm]ShowAMResults'!#REF!="A"</xm:f>
            <x14:dxf>
              <fill>
                <patternFill>
                  <bgColor theme="3" tint="0.79998168889431442"/>
                </patternFill>
              </fill>
            </x14:dxf>
          </x14:cfRule>
          <xm:sqref>A3:J41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"/>
  <sheetViews>
    <sheetView workbookViewId="0">
      <selection activeCell="I22" sqref="I22"/>
    </sheetView>
  </sheetViews>
  <sheetFormatPr baseColWidth="10" defaultColWidth="8.83203125" defaultRowHeight="15" x14ac:dyDescent="0"/>
  <cols>
    <col min="1" max="1" width="20.6640625" style="333" customWidth="1"/>
    <col min="2" max="2" width="23.6640625" style="333" customWidth="1"/>
    <col min="3" max="3" width="8.5" style="333" customWidth="1"/>
    <col min="4" max="4" width="6.1640625" style="333" customWidth="1"/>
    <col min="5" max="5" width="8.83203125" style="333" customWidth="1"/>
    <col min="6" max="6" width="5.6640625" style="333" customWidth="1"/>
    <col min="7" max="7" width="8.5" style="31" customWidth="1"/>
    <col min="8" max="8" width="6.83203125" style="31" customWidth="1"/>
    <col min="9" max="9" width="12.5" style="31" customWidth="1"/>
    <col min="10" max="10" width="5.5" customWidth="1"/>
    <col min="11" max="11" width="21" style="9" customWidth="1"/>
    <col min="12" max="12" width="21.6640625" style="9" customWidth="1"/>
    <col min="13" max="13" width="12.5" style="242" customWidth="1"/>
    <col min="14" max="14" width="9.1640625" style="243" customWidth="1"/>
    <col min="15" max="15" width="22.1640625" style="333" customWidth="1"/>
    <col min="16" max="16" width="12" customWidth="1"/>
    <col min="17" max="17" width="8.5" customWidth="1"/>
    <col min="18" max="18" width="12.1640625" customWidth="1"/>
  </cols>
  <sheetData>
    <row r="1" spans="1:17" ht="22.5" customHeight="1">
      <c r="A1" s="385" t="s">
        <v>539</v>
      </c>
      <c r="B1" s="385"/>
      <c r="C1" s="385"/>
      <c r="D1" s="385"/>
      <c r="E1" s="385"/>
      <c r="F1" s="385"/>
      <c r="G1" s="385"/>
      <c r="H1" s="385"/>
      <c r="I1" s="384"/>
      <c r="J1" s="384"/>
      <c r="K1" s="384"/>
      <c r="M1" s="227"/>
      <c r="N1" s="227"/>
      <c r="P1" s="7"/>
      <c r="Q1" s="7"/>
    </row>
    <row r="2" spans="1:17" ht="13.5" customHeight="1" thickBot="1">
      <c r="I2"/>
      <c r="M2" s="227"/>
      <c r="N2" s="227"/>
      <c r="P2" s="7"/>
      <c r="Q2" s="7"/>
    </row>
    <row r="3" spans="1:17" ht="13.5" customHeight="1" thickTop="1" thickBot="1">
      <c r="C3" s="416" t="s">
        <v>540</v>
      </c>
      <c r="D3" s="381"/>
      <c r="E3" s="416" t="s">
        <v>541</v>
      </c>
      <c r="F3" s="381"/>
      <c r="G3" s="416" t="s">
        <v>267</v>
      </c>
      <c r="H3" s="381"/>
      <c r="I3"/>
      <c r="K3" s="18"/>
      <c r="L3" s="18"/>
      <c r="M3" s="380" t="s">
        <v>83</v>
      </c>
      <c r="N3" s="380"/>
      <c r="P3" s="7"/>
      <c r="Q3" s="7"/>
    </row>
    <row r="4" spans="1:17" ht="13.5" customHeight="1" thickTop="1" thickBot="1">
      <c r="A4" s="334" t="s">
        <v>28</v>
      </c>
      <c r="B4" s="335"/>
      <c r="C4" s="332" t="s">
        <v>0</v>
      </c>
      <c r="D4" s="332" t="s">
        <v>1</v>
      </c>
      <c r="E4" s="332" t="s">
        <v>0</v>
      </c>
      <c r="F4" s="332" t="s">
        <v>1</v>
      </c>
      <c r="G4" s="332" t="s">
        <v>0</v>
      </c>
      <c r="H4" s="332" t="s">
        <v>1</v>
      </c>
      <c r="I4" s="333" t="s">
        <v>37</v>
      </c>
      <c r="K4" s="382" t="s">
        <v>542</v>
      </c>
      <c r="L4" s="383"/>
      <c r="M4" s="417" t="s">
        <v>0</v>
      </c>
      <c r="N4" s="418" t="s">
        <v>1</v>
      </c>
      <c r="P4" s="8"/>
      <c r="Q4" s="8"/>
    </row>
    <row r="5" spans="1:17" ht="13.5" customHeight="1" thickTop="1">
      <c r="A5" s="419" t="s">
        <v>39</v>
      </c>
      <c r="B5" s="420" t="s">
        <v>104</v>
      </c>
      <c r="C5" s="421">
        <v>44</v>
      </c>
      <c r="D5" s="231">
        <v>87</v>
      </c>
      <c r="E5" s="421">
        <v>30</v>
      </c>
      <c r="F5" s="231">
        <v>61</v>
      </c>
      <c r="G5" s="230">
        <f>SUM(C5+E5)</f>
        <v>74</v>
      </c>
      <c r="H5" s="232">
        <f t="shared" ref="H5:H18" si="0">D5+F5</f>
        <v>148</v>
      </c>
      <c r="I5" s="333">
        <v>45</v>
      </c>
      <c r="J5" s="166"/>
      <c r="K5" s="422" t="s">
        <v>402</v>
      </c>
      <c r="L5" s="423" t="s">
        <v>337</v>
      </c>
      <c r="M5" s="424">
        <v>44</v>
      </c>
      <c r="N5" s="425">
        <v>58</v>
      </c>
      <c r="O5" s="166" t="s">
        <v>268</v>
      </c>
      <c r="P5" s="166"/>
      <c r="Q5" s="166"/>
    </row>
    <row r="6" spans="1:17" ht="13.5" customHeight="1">
      <c r="A6" s="426" t="s">
        <v>2</v>
      </c>
      <c r="B6" s="427" t="s">
        <v>5</v>
      </c>
      <c r="C6" s="228">
        <v>40</v>
      </c>
      <c r="D6" s="229">
        <v>65</v>
      </c>
      <c r="E6" s="233">
        <v>34</v>
      </c>
      <c r="F6" s="229">
        <v>72</v>
      </c>
      <c r="G6" s="230">
        <f t="shared" ref="G6:G18" si="1">C6+E6</f>
        <v>74</v>
      </c>
      <c r="H6" s="232">
        <f t="shared" si="0"/>
        <v>137</v>
      </c>
      <c r="I6" s="166">
        <v>50</v>
      </c>
      <c r="J6" s="166"/>
      <c r="K6" s="428" t="s">
        <v>543</v>
      </c>
      <c r="L6" s="429" t="s">
        <v>403</v>
      </c>
      <c r="M6" s="424">
        <v>39</v>
      </c>
      <c r="N6" s="425">
        <v>50</v>
      </c>
      <c r="O6" s="166"/>
      <c r="P6" s="57"/>
      <c r="Q6" s="57"/>
    </row>
    <row r="7" spans="1:17" ht="13.5" customHeight="1">
      <c r="A7" s="426" t="s">
        <v>3</v>
      </c>
      <c r="B7" s="427" t="s">
        <v>7</v>
      </c>
      <c r="C7" s="228">
        <v>32</v>
      </c>
      <c r="D7" s="229">
        <v>78</v>
      </c>
      <c r="E7" s="233">
        <v>37</v>
      </c>
      <c r="F7" s="231">
        <v>65</v>
      </c>
      <c r="G7" s="230">
        <f t="shared" si="1"/>
        <v>69</v>
      </c>
      <c r="H7" s="232">
        <f t="shared" si="0"/>
        <v>143</v>
      </c>
      <c r="I7" s="166">
        <v>47</v>
      </c>
      <c r="J7" s="166"/>
      <c r="K7" s="428" t="s">
        <v>127</v>
      </c>
      <c r="L7" s="429" t="s">
        <v>148</v>
      </c>
      <c r="M7" s="424">
        <v>34</v>
      </c>
      <c r="N7" s="425">
        <v>54</v>
      </c>
      <c r="O7" s="166"/>
      <c r="P7" s="166"/>
      <c r="Q7" s="166"/>
    </row>
    <row r="8" spans="1:17" ht="13.5" customHeight="1">
      <c r="A8" s="426" t="s">
        <v>102</v>
      </c>
      <c r="B8" s="427" t="s">
        <v>106</v>
      </c>
      <c r="C8" s="228">
        <v>36</v>
      </c>
      <c r="D8" s="229">
        <v>75</v>
      </c>
      <c r="E8" s="233">
        <v>32</v>
      </c>
      <c r="F8" s="229">
        <v>55</v>
      </c>
      <c r="G8" s="230">
        <f t="shared" si="1"/>
        <v>68</v>
      </c>
      <c r="H8" s="232">
        <f t="shared" si="0"/>
        <v>130</v>
      </c>
      <c r="I8" s="166">
        <v>43</v>
      </c>
      <c r="J8" s="166"/>
      <c r="K8" s="428" t="s">
        <v>174</v>
      </c>
      <c r="L8" s="429" t="s">
        <v>175</v>
      </c>
      <c r="M8" s="424">
        <v>30</v>
      </c>
      <c r="N8" s="425">
        <v>41</v>
      </c>
      <c r="O8" s="166"/>
      <c r="P8" s="57"/>
      <c r="Q8" s="57"/>
    </row>
    <row r="9" spans="1:17" ht="15.75" customHeight="1">
      <c r="A9" s="430" t="s">
        <v>70</v>
      </c>
      <c r="B9" s="431" t="s">
        <v>117</v>
      </c>
      <c r="C9" s="228">
        <v>36</v>
      </c>
      <c r="D9" s="229">
        <v>70</v>
      </c>
      <c r="E9" s="233">
        <v>28</v>
      </c>
      <c r="F9" s="229">
        <v>51</v>
      </c>
      <c r="G9" s="230">
        <f t="shared" si="1"/>
        <v>64</v>
      </c>
      <c r="H9" s="232">
        <f t="shared" si="0"/>
        <v>121</v>
      </c>
      <c r="I9" s="166">
        <v>41</v>
      </c>
      <c r="J9" s="166"/>
      <c r="K9" s="430" t="s">
        <v>149</v>
      </c>
      <c r="L9" s="431" t="s">
        <v>176</v>
      </c>
      <c r="M9" s="432">
        <v>28</v>
      </c>
      <c r="N9" s="433">
        <v>38</v>
      </c>
      <c r="O9" s="166"/>
      <c r="P9" s="57"/>
      <c r="Q9" s="57"/>
    </row>
    <row r="10" spans="1:17" ht="15.75" customHeight="1">
      <c r="A10" s="426" t="s">
        <v>9</v>
      </c>
      <c r="B10" s="427" t="s">
        <v>49</v>
      </c>
      <c r="C10" s="228">
        <v>32</v>
      </c>
      <c r="D10" s="229">
        <v>67</v>
      </c>
      <c r="E10" s="233">
        <v>28</v>
      </c>
      <c r="F10" s="229">
        <v>44</v>
      </c>
      <c r="G10" s="230">
        <f t="shared" si="1"/>
        <v>60</v>
      </c>
      <c r="H10" s="232">
        <f t="shared" si="0"/>
        <v>111</v>
      </c>
      <c r="I10" s="166">
        <v>40</v>
      </c>
      <c r="J10" s="166"/>
      <c r="K10" s="426" t="s">
        <v>341</v>
      </c>
      <c r="L10" s="427" t="s">
        <v>442</v>
      </c>
      <c r="M10" s="432">
        <v>20</v>
      </c>
      <c r="N10" s="433">
        <v>38</v>
      </c>
      <c r="O10" s="166"/>
      <c r="P10" s="57"/>
      <c r="Q10" s="57"/>
    </row>
    <row r="11" spans="1:17" ht="15.75" customHeight="1">
      <c r="A11" s="426" t="s">
        <v>118</v>
      </c>
      <c r="B11" s="427" t="s">
        <v>107</v>
      </c>
      <c r="C11" s="228">
        <v>32</v>
      </c>
      <c r="D11" s="229">
        <v>78</v>
      </c>
      <c r="E11" s="233">
        <v>24</v>
      </c>
      <c r="F11" s="229">
        <v>43</v>
      </c>
      <c r="G11" s="230">
        <f t="shared" si="1"/>
        <v>56</v>
      </c>
      <c r="H11" s="232">
        <f t="shared" si="0"/>
        <v>121</v>
      </c>
      <c r="I11" s="166">
        <v>39</v>
      </c>
      <c r="J11" s="166"/>
      <c r="K11" s="430" t="s">
        <v>172</v>
      </c>
      <c r="L11" s="431" t="s">
        <v>171</v>
      </c>
      <c r="M11" s="432">
        <v>18</v>
      </c>
      <c r="N11" s="433">
        <v>28</v>
      </c>
    </row>
    <row r="12" spans="1:17" ht="15.75" customHeight="1" thickBot="1">
      <c r="A12" s="430" t="s">
        <v>111</v>
      </c>
      <c r="B12" s="431" t="s">
        <v>109</v>
      </c>
      <c r="C12" s="228">
        <v>30</v>
      </c>
      <c r="D12" s="229">
        <v>78</v>
      </c>
      <c r="E12" s="233">
        <v>25</v>
      </c>
      <c r="F12" s="229">
        <v>55</v>
      </c>
      <c r="G12" s="230">
        <f t="shared" si="1"/>
        <v>55</v>
      </c>
      <c r="H12" s="232">
        <f t="shared" si="0"/>
        <v>133</v>
      </c>
      <c r="I12" s="166">
        <v>38</v>
      </c>
      <c r="J12" s="166"/>
      <c r="K12" s="434" t="s">
        <v>269</v>
      </c>
      <c r="L12" s="435" t="s">
        <v>186</v>
      </c>
      <c r="M12" s="436">
        <v>11</v>
      </c>
      <c r="N12" s="437">
        <v>21</v>
      </c>
      <c r="O12" s="166"/>
      <c r="P12" s="166"/>
      <c r="Q12" s="166"/>
    </row>
    <row r="13" spans="1:17" ht="15.75" customHeight="1" thickTop="1" thickBot="1">
      <c r="A13" s="430" t="s">
        <v>85</v>
      </c>
      <c r="B13" s="431" t="s">
        <v>55</v>
      </c>
      <c r="C13" s="228">
        <v>30</v>
      </c>
      <c r="D13" s="229">
        <v>48</v>
      </c>
      <c r="E13" s="233">
        <v>16</v>
      </c>
      <c r="F13" s="229">
        <v>43</v>
      </c>
      <c r="G13" s="230">
        <f t="shared" si="1"/>
        <v>46</v>
      </c>
      <c r="H13" s="232">
        <f t="shared" si="0"/>
        <v>91</v>
      </c>
      <c r="I13" s="166">
        <v>37</v>
      </c>
      <c r="J13" s="166"/>
      <c r="M13" s="227"/>
      <c r="N13" s="227"/>
      <c r="P13" s="166"/>
      <c r="Q13" s="166"/>
    </row>
    <row r="14" spans="1:17" ht="15.75" customHeight="1" thickTop="1" thickBot="1">
      <c r="A14" s="426" t="s">
        <v>61</v>
      </c>
      <c r="B14" s="427" t="s">
        <v>4</v>
      </c>
      <c r="C14" s="228">
        <v>18</v>
      </c>
      <c r="D14" s="229">
        <v>59</v>
      </c>
      <c r="E14" s="233">
        <v>27</v>
      </c>
      <c r="F14" s="229">
        <v>56</v>
      </c>
      <c r="G14" s="230">
        <f t="shared" si="1"/>
        <v>45</v>
      </c>
      <c r="H14" s="232">
        <f t="shared" si="0"/>
        <v>115</v>
      </c>
      <c r="I14" s="166">
        <v>36</v>
      </c>
      <c r="J14" s="166"/>
      <c r="K14" s="18"/>
      <c r="L14" s="18"/>
      <c r="M14" s="380" t="s">
        <v>83</v>
      </c>
      <c r="N14" s="380"/>
      <c r="O14" s="166"/>
      <c r="P14" s="166"/>
      <c r="Q14" s="166"/>
    </row>
    <row r="15" spans="1:17" ht="15.75" customHeight="1" thickTop="1" thickBot="1">
      <c r="A15" s="438" t="s">
        <v>74</v>
      </c>
      <c r="B15" s="439" t="s">
        <v>22</v>
      </c>
      <c r="C15" s="233">
        <v>24</v>
      </c>
      <c r="D15" s="231">
        <v>49</v>
      </c>
      <c r="E15" s="233">
        <v>19</v>
      </c>
      <c r="F15" s="231">
        <v>37</v>
      </c>
      <c r="G15" s="230">
        <f t="shared" si="1"/>
        <v>43</v>
      </c>
      <c r="H15" s="232">
        <f t="shared" si="0"/>
        <v>86</v>
      </c>
      <c r="I15" s="166">
        <v>35</v>
      </c>
      <c r="J15" s="166"/>
      <c r="K15" s="382" t="s">
        <v>544</v>
      </c>
      <c r="L15" s="383"/>
      <c r="M15" s="417" t="s">
        <v>0</v>
      </c>
      <c r="N15" s="418" t="s">
        <v>1</v>
      </c>
      <c r="O15" s="166"/>
      <c r="P15" s="166"/>
      <c r="Q15" s="166"/>
    </row>
    <row r="16" spans="1:17" ht="15.75" customHeight="1" thickTop="1">
      <c r="A16" s="426" t="s">
        <v>38</v>
      </c>
      <c r="B16" s="427" t="s">
        <v>51</v>
      </c>
      <c r="C16" s="233">
        <v>17</v>
      </c>
      <c r="D16" s="231">
        <v>54</v>
      </c>
      <c r="E16" s="233">
        <v>13</v>
      </c>
      <c r="F16" s="229">
        <v>37</v>
      </c>
      <c r="G16" s="230">
        <f t="shared" si="1"/>
        <v>30</v>
      </c>
      <c r="H16" s="232">
        <f t="shared" si="0"/>
        <v>91</v>
      </c>
      <c r="I16" s="166">
        <v>34</v>
      </c>
      <c r="J16" s="166"/>
      <c r="K16" s="440" t="s">
        <v>417</v>
      </c>
      <c r="L16" s="441" t="s">
        <v>191</v>
      </c>
      <c r="M16" s="442">
        <v>33</v>
      </c>
      <c r="N16" s="443">
        <v>38</v>
      </c>
      <c r="O16" s="166" t="s">
        <v>268</v>
      </c>
      <c r="P16" s="57"/>
      <c r="Q16" s="57"/>
    </row>
    <row r="17" spans="1:17" ht="15.75" customHeight="1">
      <c r="A17" s="438" t="s">
        <v>50</v>
      </c>
      <c r="B17" s="439" t="s">
        <v>62</v>
      </c>
      <c r="C17" s="228">
        <v>14</v>
      </c>
      <c r="D17" s="229">
        <v>41</v>
      </c>
      <c r="E17" s="233">
        <v>16</v>
      </c>
      <c r="F17" s="229">
        <v>43</v>
      </c>
      <c r="G17" s="230">
        <f t="shared" si="1"/>
        <v>30</v>
      </c>
      <c r="H17" s="232">
        <f t="shared" si="0"/>
        <v>84</v>
      </c>
      <c r="I17" s="166">
        <v>33</v>
      </c>
      <c r="J17" s="166"/>
      <c r="K17" s="428" t="s">
        <v>205</v>
      </c>
      <c r="L17" s="429" t="s">
        <v>95</v>
      </c>
      <c r="M17" s="424">
        <v>30</v>
      </c>
      <c r="N17" s="425">
        <v>24</v>
      </c>
      <c r="O17" s="166"/>
      <c r="P17" s="166"/>
      <c r="Q17" s="166"/>
    </row>
    <row r="18" spans="1:17" ht="15.75" customHeight="1" thickBot="1">
      <c r="A18" s="430" t="s">
        <v>116</v>
      </c>
      <c r="B18" s="431" t="s">
        <v>94</v>
      </c>
      <c r="C18" s="236">
        <v>7</v>
      </c>
      <c r="D18" s="237">
        <v>34</v>
      </c>
      <c r="E18" s="444">
        <v>7</v>
      </c>
      <c r="F18" s="237">
        <v>28</v>
      </c>
      <c r="G18" s="238">
        <f t="shared" si="1"/>
        <v>14</v>
      </c>
      <c r="H18" s="239">
        <f t="shared" si="0"/>
        <v>62</v>
      </c>
      <c r="I18" s="166">
        <v>32</v>
      </c>
      <c r="J18" s="166"/>
      <c r="K18" s="428" t="s">
        <v>86</v>
      </c>
      <c r="L18" s="429" t="s">
        <v>440</v>
      </c>
      <c r="M18" s="424">
        <v>26</v>
      </c>
      <c r="N18" s="425">
        <v>21</v>
      </c>
      <c r="O18" s="166"/>
      <c r="P18" s="166"/>
      <c r="Q18" s="166"/>
    </row>
    <row r="19" spans="1:17" ht="15.75" customHeight="1">
      <c r="A19" s="53" t="s">
        <v>545</v>
      </c>
      <c r="B19" s="57"/>
      <c r="C19" s="57"/>
      <c r="D19" s="57"/>
      <c r="E19" s="57"/>
      <c r="F19" s="57"/>
      <c r="G19" s="240"/>
      <c r="H19" s="240"/>
      <c r="I19" s="166"/>
      <c r="J19" s="166"/>
      <c r="K19" s="428" t="s">
        <v>435</v>
      </c>
      <c r="L19" s="429" t="s">
        <v>436</v>
      </c>
      <c r="M19" s="424">
        <v>25</v>
      </c>
      <c r="N19" s="425">
        <v>29</v>
      </c>
      <c r="O19" s="166"/>
      <c r="P19" s="166"/>
      <c r="Q19" s="166"/>
    </row>
    <row r="20" spans="1:17" ht="15.75" customHeight="1">
      <c r="A20" s="57"/>
      <c r="B20" s="57"/>
      <c r="C20" s="57"/>
      <c r="D20" s="57"/>
      <c r="E20" s="57"/>
      <c r="F20" s="57"/>
      <c r="G20" s="240"/>
      <c r="H20" s="240"/>
      <c r="I20"/>
      <c r="J20" s="166"/>
      <c r="K20" s="430" t="s">
        <v>180</v>
      </c>
      <c r="L20" s="431" t="s">
        <v>181</v>
      </c>
      <c r="M20" s="432">
        <v>22</v>
      </c>
      <c r="N20" s="433">
        <v>35</v>
      </c>
    </row>
    <row r="21" spans="1:17" ht="15.75" customHeight="1">
      <c r="B21" s="379" t="s">
        <v>270</v>
      </c>
      <c r="C21" s="379"/>
      <c r="D21" s="379" t="s">
        <v>64</v>
      </c>
      <c r="E21" s="379"/>
      <c r="I21"/>
      <c r="K21" s="430" t="s">
        <v>397</v>
      </c>
      <c r="L21" s="431" t="s">
        <v>399</v>
      </c>
      <c r="M21" s="432">
        <v>20</v>
      </c>
      <c r="N21" s="433">
        <v>32</v>
      </c>
    </row>
    <row r="22" spans="1:17" ht="15.75" customHeight="1" thickBot="1">
      <c r="A22" s="8"/>
      <c r="B22" s="333" t="s">
        <v>546</v>
      </c>
      <c r="D22" s="333">
        <v>10</v>
      </c>
      <c r="E22" s="333">
        <v>6</v>
      </c>
      <c r="F22" s="8"/>
      <c r="G22" s="33"/>
      <c r="H22" s="33"/>
      <c r="I22"/>
      <c r="K22" s="445" t="s">
        <v>450</v>
      </c>
      <c r="L22" s="446" t="s">
        <v>451</v>
      </c>
      <c r="M22" s="436">
        <v>14</v>
      </c>
      <c r="N22" s="437">
        <v>21</v>
      </c>
    </row>
    <row r="23" spans="1:17" ht="15.75" customHeight="1" thickTop="1" thickBot="1">
      <c r="A23" s="8"/>
      <c r="F23" s="8"/>
      <c r="I23"/>
      <c r="K23" s="447"/>
      <c r="L23" s="448"/>
      <c r="M23" s="449"/>
      <c r="N23" s="449"/>
    </row>
    <row r="24" spans="1:17" ht="15.75" customHeight="1" thickTop="1" thickBot="1">
      <c r="A24" s="8"/>
      <c r="B24" s="379" t="s">
        <v>272</v>
      </c>
      <c r="C24" s="379"/>
      <c r="F24" s="8"/>
      <c r="I24"/>
      <c r="M24" s="380" t="s">
        <v>83</v>
      </c>
      <c r="N24" s="380"/>
    </row>
    <row r="25" spans="1:17" ht="15.75" customHeight="1" thickTop="1" thickBot="1">
      <c r="B25" s="333" t="s">
        <v>547</v>
      </c>
      <c r="D25" s="333">
        <v>2</v>
      </c>
      <c r="E25" s="333">
        <v>10</v>
      </c>
      <c r="I25"/>
      <c r="K25" s="450" t="s">
        <v>548</v>
      </c>
      <c r="L25" s="241"/>
      <c r="M25" s="417" t="s">
        <v>0</v>
      </c>
      <c r="N25" s="418" t="s">
        <v>1</v>
      </c>
      <c r="P25" s="333" t="s">
        <v>37</v>
      </c>
      <c r="Q25" s="333"/>
    </row>
    <row r="26" spans="1:17" ht="16" thickTop="1">
      <c r="I26"/>
      <c r="K26" s="419" t="s">
        <v>174</v>
      </c>
      <c r="L26" s="420" t="s">
        <v>175</v>
      </c>
      <c r="M26" s="451">
        <v>39</v>
      </c>
      <c r="N26" s="452">
        <v>50</v>
      </c>
      <c r="O26" t="s">
        <v>271</v>
      </c>
      <c r="P26" s="333">
        <v>50</v>
      </c>
      <c r="Q26" s="333"/>
    </row>
    <row r="27" spans="1:17">
      <c r="I27"/>
      <c r="K27" s="453" t="s">
        <v>402</v>
      </c>
      <c r="L27" s="454" t="s">
        <v>337</v>
      </c>
      <c r="M27" s="432">
        <v>36</v>
      </c>
      <c r="N27" s="433">
        <v>59</v>
      </c>
      <c r="P27" s="333">
        <v>47</v>
      </c>
      <c r="Q27" s="333"/>
    </row>
    <row r="28" spans="1:17">
      <c r="B28" s="379" t="s">
        <v>549</v>
      </c>
      <c r="C28" s="379"/>
      <c r="I28"/>
      <c r="K28" s="430" t="s">
        <v>543</v>
      </c>
      <c r="L28" s="431" t="s">
        <v>403</v>
      </c>
      <c r="M28" s="432">
        <v>33</v>
      </c>
      <c r="N28" s="433">
        <v>44</v>
      </c>
      <c r="P28" s="333">
        <v>45</v>
      </c>
      <c r="Q28" s="333"/>
    </row>
    <row r="29" spans="1:17">
      <c r="B29" s="333" t="s">
        <v>550</v>
      </c>
      <c r="D29" s="333">
        <v>12</v>
      </c>
      <c r="E29" s="333">
        <v>8</v>
      </c>
      <c r="I29"/>
      <c r="K29" s="430" t="s">
        <v>417</v>
      </c>
      <c r="L29" s="431" t="s">
        <v>191</v>
      </c>
      <c r="M29" s="432">
        <v>32</v>
      </c>
      <c r="N29" s="433">
        <v>40</v>
      </c>
      <c r="P29" s="333">
        <v>43</v>
      </c>
      <c r="Q29" s="333"/>
    </row>
    <row r="30" spans="1:17">
      <c r="A30" s="379"/>
      <c r="B30" s="379"/>
      <c r="I30"/>
      <c r="K30" s="430" t="s">
        <v>205</v>
      </c>
      <c r="L30" s="431" t="s">
        <v>95</v>
      </c>
      <c r="M30" s="432">
        <v>30</v>
      </c>
      <c r="N30" s="433">
        <v>33</v>
      </c>
      <c r="P30" s="333">
        <v>41</v>
      </c>
      <c r="Q30" s="333"/>
    </row>
    <row r="31" spans="1:17">
      <c r="I31"/>
      <c r="K31" s="430" t="s">
        <v>127</v>
      </c>
      <c r="L31" s="431" t="s">
        <v>148</v>
      </c>
      <c r="M31" s="455">
        <v>25</v>
      </c>
      <c r="N31" s="456">
        <v>52</v>
      </c>
      <c r="P31" s="333">
        <v>40</v>
      </c>
      <c r="Q31" s="333"/>
    </row>
    <row r="32" spans="1:17">
      <c r="I32"/>
      <c r="K32" s="430" t="s">
        <v>435</v>
      </c>
      <c r="L32" s="431" t="s">
        <v>436</v>
      </c>
      <c r="M32" s="432">
        <v>17</v>
      </c>
      <c r="N32" s="433">
        <v>31</v>
      </c>
      <c r="P32" s="333">
        <v>39</v>
      </c>
      <c r="Q32" s="333"/>
    </row>
    <row r="33" spans="1:17" ht="16" thickBot="1">
      <c r="I33"/>
      <c r="K33" s="434" t="s">
        <v>86</v>
      </c>
      <c r="L33" s="435" t="s">
        <v>440</v>
      </c>
      <c r="M33" s="436">
        <v>12</v>
      </c>
      <c r="N33" s="437">
        <v>20</v>
      </c>
      <c r="P33" s="333">
        <v>38</v>
      </c>
      <c r="Q33" s="333"/>
    </row>
    <row r="34" spans="1:17" ht="16" thickTop="1">
      <c r="A34" s="57"/>
      <c r="B34" s="57"/>
      <c r="C34" s="57"/>
      <c r="D34" s="57"/>
      <c r="E34" s="57"/>
      <c r="F34" s="57"/>
      <c r="G34" s="240"/>
      <c r="H34" s="240"/>
      <c r="I34"/>
      <c r="K34" s="40"/>
      <c r="L34" s="234"/>
      <c r="M34" s="235"/>
      <c r="N34" s="235"/>
    </row>
    <row r="35" spans="1:17" ht="16" thickBot="1">
      <c r="A35" s="57"/>
      <c r="B35" s="57"/>
      <c r="C35" s="57"/>
      <c r="D35" s="57"/>
      <c r="E35" s="57"/>
      <c r="F35" s="57"/>
      <c r="G35" s="240"/>
      <c r="H35" s="240"/>
      <c r="I35"/>
      <c r="M35" s="227"/>
      <c r="N35" s="227"/>
    </row>
    <row r="36" spans="1:17" ht="17" thickTop="1" thickBot="1">
      <c r="A36" s="57"/>
      <c r="B36" s="57"/>
      <c r="C36" s="57"/>
      <c r="D36" s="57"/>
      <c r="E36" s="57"/>
      <c r="F36" s="57"/>
      <c r="G36" s="240"/>
      <c r="H36" s="240"/>
      <c r="I36"/>
      <c r="M36" s="380" t="s">
        <v>83</v>
      </c>
      <c r="N36" s="380"/>
    </row>
    <row r="37" spans="1:17" ht="17" thickTop="1" thickBot="1">
      <c r="I37"/>
      <c r="K37" s="457" t="s">
        <v>551</v>
      </c>
      <c r="L37" s="241"/>
      <c r="M37" s="417" t="s">
        <v>0</v>
      </c>
      <c r="N37" s="418" t="s">
        <v>1</v>
      </c>
    </row>
    <row r="38" spans="1:17" ht="16" thickTop="1">
      <c r="A38" s="8"/>
      <c r="B38" s="8"/>
      <c r="C38" s="8"/>
      <c r="D38" s="8"/>
      <c r="E38" s="8"/>
      <c r="F38" s="8"/>
      <c r="G38" s="33"/>
      <c r="H38" s="33"/>
      <c r="I38"/>
      <c r="K38" s="458" t="s">
        <v>149</v>
      </c>
      <c r="L38" s="459" t="s">
        <v>176</v>
      </c>
      <c r="M38" s="451">
        <v>34</v>
      </c>
      <c r="N38" s="452">
        <v>25</v>
      </c>
      <c r="O38" t="s">
        <v>271</v>
      </c>
      <c r="P38" s="333">
        <v>39</v>
      </c>
      <c r="Q38" t="s">
        <v>273</v>
      </c>
    </row>
    <row r="39" spans="1:17">
      <c r="A39" s="8"/>
      <c r="B39" s="8"/>
      <c r="C39" s="8"/>
      <c r="D39" s="8"/>
      <c r="E39" s="8"/>
      <c r="F39" s="8"/>
      <c r="I39"/>
      <c r="K39" s="460" t="s">
        <v>341</v>
      </c>
      <c r="L39" s="461" t="s">
        <v>442</v>
      </c>
      <c r="M39" s="432">
        <v>31</v>
      </c>
      <c r="N39" s="433">
        <v>32</v>
      </c>
      <c r="P39" s="333">
        <v>37</v>
      </c>
      <c r="Q39" t="s">
        <v>274</v>
      </c>
    </row>
    <row r="40" spans="1:17">
      <c r="A40" s="8"/>
      <c r="B40" s="8"/>
      <c r="C40" s="8"/>
      <c r="D40" s="8"/>
      <c r="E40" s="8"/>
      <c r="F40" s="8"/>
      <c r="K40" s="462" t="s">
        <v>180</v>
      </c>
      <c r="L40" s="463" t="s">
        <v>181</v>
      </c>
      <c r="M40" s="464">
        <v>30</v>
      </c>
      <c r="N40" s="456">
        <v>40</v>
      </c>
      <c r="P40" s="333">
        <v>35</v>
      </c>
    </row>
    <row r="41" spans="1:17">
      <c r="K41" s="462" t="s">
        <v>397</v>
      </c>
      <c r="L41" s="463" t="s">
        <v>399</v>
      </c>
      <c r="M41" s="432">
        <v>27</v>
      </c>
      <c r="N41" s="433">
        <v>35</v>
      </c>
      <c r="P41" s="333">
        <v>34</v>
      </c>
    </row>
    <row r="42" spans="1:17">
      <c r="K42" s="460" t="s">
        <v>450</v>
      </c>
      <c r="L42" s="461" t="s">
        <v>451</v>
      </c>
      <c r="M42" s="432">
        <v>22</v>
      </c>
      <c r="N42" s="433">
        <v>24</v>
      </c>
      <c r="P42" s="333">
        <v>33</v>
      </c>
    </row>
    <row r="43" spans="1:17">
      <c r="K43" s="462" t="s">
        <v>172</v>
      </c>
      <c r="L43" s="463" t="s">
        <v>171</v>
      </c>
      <c r="M43" s="432">
        <v>17</v>
      </c>
      <c r="N43" s="433">
        <v>25</v>
      </c>
      <c r="P43" s="333">
        <v>32</v>
      </c>
    </row>
    <row r="44" spans="1:17" ht="16" thickBot="1">
      <c r="K44" s="465" t="s">
        <v>269</v>
      </c>
      <c r="L44" s="466" t="s">
        <v>186</v>
      </c>
      <c r="M44" s="467">
        <v>9</v>
      </c>
      <c r="N44" s="468">
        <v>16</v>
      </c>
      <c r="P44" s="333">
        <v>31</v>
      </c>
    </row>
    <row r="45" spans="1:17" ht="16" thickTop="1"/>
  </sheetData>
  <mergeCells count="15">
    <mergeCell ref="M36:N36"/>
    <mergeCell ref="A1:K1"/>
    <mergeCell ref="C3:D3"/>
    <mergeCell ref="E3:F3"/>
    <mergeCell ref="G3:H3"/>
    <mergeCell ref="K15:L15"/>
    <mergeCell ref="B21:C21"/>
    <mergeCell ref="D21:E21"/>
    <mergeCell ref="B24:C24"/>
    <mergeCell ref="A30:B30"/>
    <mergeCell ref="M3:N3"/>
    <mergeCell ref="K4:L4"/>
    <mergeCell ref="M14:N14"/>
    <mergeCell ref="M24:N24"/>
    <mergeCell ref="B28:C28"/>
  </mergeCells>
  <conditionalFormatting sqref="C8:C21">
    <cfRule type="top10" dxfId="43" priority="16" stopIfTrue="1" rank="1"/>
  </conditionalFormatting>
  <conditionalFormatting sqref="D8:D21">
    <cfRule type="top10" dxfId="42" priority="15" stopIfTrue="1" rank="1"/>
  </conditionalFormatting>
  <conditionalFormatting sqref="F8:F21">
    <cfRule type="top10" dxfId="41" priority="14" stopIfTrue="1" rank="1"/>
  </conditionalFormatting>
  <conditionalFormatting sqref="E8:E21">
    <cfRule type="top10" dxfId="40" priority="13" stopIfTrue="1" rank="1"/>
  </conditionalFormatting>
  <conditionalFormatting sqref="G8:G21">
    <cfRule type="colorScale" priority="4">
      <colorScale>
        <cfvo type="min"/>
        <cfvo type="max"/>
        <color theme="0"/>
        <color theme="6"/>
      </colorScale>
    </cfRule>
    <cfRule type="top10" dxfId="39" priority="12" stopIfTrue="1" rank="1"/>
  </conditionalFormatting>
  <conditionalFormatting sqref="H8:H21">
    <cfRule type="colorScale" priority="2">
      <colorScale>
        <cfvo type="min"/>
        <cfvo type="max"/>
        <color theme="0"/>
        <color theme="6"/>
      </colorScale>
    </cfRule>
    <cfRule type="top10" dxfId="38" priority="11" stopIfTrue="1" rank="1"/>
  </conditionalFormatting>
  <conditionalFormatting sqref="C26:C37">
    <cfRule type="top10" dxfId="37" priority="10" stopIfTrue="1" rank="1"/>
  </conditionalFormatting>
  <conditionalFormatting sqref="E26:E37">
    <cfRule type="top10" dxfId="36" priority="9" stopIfTrue="1" rank="1"/>
  </conditionalFormatting>
  <conditionalFormatting sqref="G26:G37">
    <cfRule type="colorScale" priority="3">
      <colorScale>
        <cfvo type="min"/>
        <cfvo type="max"/>
        <color theme="0"/>
        <color theme="6"/>
      </colorScale>
    </cfRule>
    <cfRule type="top10" dxfId="35" priority="8" stopIfTrue="1" rank="1"/>
  </conditionalFormatting>
  <conditionalFormatting sqref="D26:D37">
    <cfRule type="top10" dxfId="34" priority="7" stopIfTrue="1" rank="1"/>
  </conditionalFormatting>
  <conditionalFormatting sqref="F26:F37">
    <cfRule type="top10" dxfId="33" priority="6" stopIfTrue="1" rank="1"/>
  </conditionalFormatting>
  <conditionalFormatting sqref="H26:H37">
    <cfRule type="colorScale" priority="1">
      <colorScale>
        <cfvo type="min"/>
        <cfvo type="max"/>
        <color theme="0"/>
        <color theme="6"/>
      </colorScale>
    </cfRule>
    <cfRule type="top10" dxfId="32" priority="5" stopIfTrue="1" rank="1"/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7"/>
  <sheetViews>
    <sheetView workbookViewId="0">
      <selection activeCell="N7" sqref="N7"/>
    </sheetView>
  </sheetViews>
  <sheetFormatPr baseColWidth="10" defaultColWidth="8.83203125" defaultRowHeight="15" x14ac:dyDescent="0"/>
  <cols>
    <col min="1" max="1" width="3" customWidth="1"/>
    <col min="2" max="2" width="23.5" customWidth="1"/>
    <col min="3" max="4" width="10.6640625" customWidth="1"/>
    <col min="5" max="5" width="4.1640625" customWidth="1"/>
    <col min="6" max="6" width="2.6640625" customWidth="1"/>
    <col min="7" max="7" width="23" customWidth="1"/>
    <col min="10" max="10" width="2.6640625" customWidth="1"/>
    <col min="11" max="11" width="22.6640625" customWidth="1"/>
    <col min="12" max="12" width="10.6640625" customWidth="1"/>
    <col min="13" max="13" width="4.83203125" customWidth="1"/>
    <col min="14" max="14" width="3.6640625" customWidth="1"/>
    <col min="15" max="15" width="24.1640625" customWidth="1"/>
    <col min="18" max="18" width="3.5" customWidth="1"/>
    <col min="19" max="19" width="23.83203125" customWidth="1"/>
    <col min="20" max="20" width="10.6640625" customWidth="1"/>
    <col min="21" max="21" width="4.83203125" customWidth="1"/>
    <col min="22" max="22" width="4.1640625" customWidth="1"/>
    <col min="24" max="24" width="5" style="333" customWidth="1"/>
    <col min="25" max="25" width="51" customWidth="1"/>
    <col min="26" max="26" width="17.6640625" style="333" customWidth="1"/>
    <col min="27" max="27" width="15.5" style="333" customWidth="1"/>
    <col min="28" max="28" width="15.33203125" customWidth="1"/>
  </cols>
  <sheetData>
    <row r="1" spans="1:28" ht="19" thickBot="1">
      <c r="B1" s="244" t="s">
        <v>275</v>
      </c>
      <c r="C1" s="245"/>
      <c r="D1" s="246">
        <v>2018</v>
      </c>
      <c r="E1" s="245"/>
      <c r="F1" s="245"/>
      <c r="G1" s="244" t="s">
        <v>28</v>
      </c>
      <c r="H1" s="245"/>
      <c r="I1" s="246">
        <v>2018</v>
      </c>
      <c r="J1" s="245"/>
      <c r="K1" s="244" t="s">
        <v>275</v>
      </c>
      <c r="L1" s="245"/>
      <c r="M1" s="246"/>
      <c r="N1" s="247"/>
      <c r="O1" s="247"/>
      <c r="P1" s="245"/>
      <c r="Q1" s="245"/>
      <c r="Y1" s="517" t="s">
        <v>564</v>
      </c>
      <c r="Z1" s="518" t="s">
        <v>565</v>
      </c>
      <c r="AA1" s="36" t="s">
        <v>65</v>
      </c>
      <c r="AB1" s="519" t="s">
        <v>37</v>
      </c>
    </row>
    <row r="2" spans="1:28" ht="18" thickBot="1">
      <c r="B2" s="469" t="s">
        <v>26</v>
      </c>
      <c r="C2" s="470" t="s">
        <v>552</v>
      </c>
      <c r="D2" s="471" t="s">
        <v>65</v>
      </c>
      <c r="E2" s="245"/>
      <c r="F2" s="245"/>
      <c r="G2" s="469" t="s">
        <v>26</v>
      </c>
      <c r="H2" s="470" t="s">
        <v>552</v>
      </c>
      <c r="I2" s="472" t="s">
        <v>65</v>
      </c>
      <c r="J2" s="245"/>
      <c r="K2" s="469" t="s">
        <v>26</v>
      </c>
      <c r="L2" s="470" t="s">
        <v>552</v>
      </c>
      <c r="M2" s="473"/>
      <c r="N2" s="245"/>
      <c r="O2" s="469" t="s">
        <v>26</v>
      </c>
      <c r="P2" s="474" t="s">
        <v>552</v>
      </c>
      <c r="Q2" s="248"/>
      <c r="X2" s="520">
        <v>1</v>
      </c>
      <c r="Y2" s="521" t="s">
        <v>566</v>
      </c>
      <c r="Z2" s="522">
        <v>84</v>
      </c>
      <c r="AA2" s="522">
        <v>101</v>
      </c>
      <c r="AB2" s="523">
        <v>50</v>
      </c>
    </row>
    <row r="3" spans="1:28" ht="18" thickBot="1">
      <c r="B3" s="475" t="s">
        <v>276</v>
      </c>
      <c r="C3" s="476"/>
      <c r="D3" s="477"/>
      <c r="E3" s="245"/>
      <c r="F3" s="245"/>
      <c r="G3" s="478" t="s">
        <v>277</v>
      </c>
      <c r="H3" s="479"/>
      <c r="I3" s="480"/>
      <c r="J3" s="245"/>
      <c r="K3" s="478" t="s">
        <v>278</v>
      </c>
      <c r="L3" s="479"/>
      <c r="M3" s="480"/>
      <c r="N3" s="49"/>
      <c r="O3" s="478" t="s">
        <v>279</v>
      </c>
      <c r="P3" s="481"/>
      <c r="Q3" s="248"/>
      <c r="S3" s="249" t="s">
        <v>26</v>
      </c>
      <c r="T3" s="249" t="s">
        <v>37</v>
      </c>
      <c r="X3" s="524">
        <v>2</v>
      </c>
      <c r="Y3" s="525" t="s">
        <v>567</v>
      </c>
      <c r="Z3" s="526">
        <v>84</v>
      </c>
      <c r="AA3" s="526">
        <v>81</v>
      </c>
      <c r="AB3" s="527">
        <v>47</v>
      </c>
    </row>
    <row r="4" spans="1:28" ht="17">
      <c r="A4">
        <v>1</v>
      </c>
      <c r="B4" s="482" t="s">
        <v>106</v>
      </c>
      <c r="C4" s="483">
        <v>59</v>
      </c>
      <c r="D4" s="484">
        <v>111</v>
      </c>
      <c r="E4" s="251"/>
      <c r="F4" s="262"/>
      <c r="G4" s="485" t="s">
        <v>2</v>
      </c>
      <c r="H4" s="486">
        <v>54</v>
      </c>
      <c r="I4" s="253">
        <v>99</v>
      </c>
      <c r="J4" s="245"/>
      <c r="K4" s="487" t="s">
        <v>2</v>
      </c>
      <c r="L4" s="488">
        <v>14</v>
      </c>
      <c r="M4" s="253">
        <v>27</v>
      </c>
      <c r="N4" s="49"/>
      <c r="O4" s="485" t="s">
        <v>106</v>
      </c>
      <c r="P4" s="489">
        <v>12</v>
      </c>
      <c r="Q4" s="333" t="s">
        <v>30</v>
      </c>
      <c r="S4" s="250" t="s">
        <v>106</v>
      </c>
      <c r="T4" s="250">
        <v>50</v>
      </c>
      <c r="X4" s="524">
        <v>3</v>
      </c>
      <c r="Y4" s="504" t="s">
        <v>568</v>
      </c>
      <c r="Z4" s="526">
        <v>78</v>
      </c>
      <c r="AA4" s="526">
        <v>86</v>
      </c>
      <c r="AB4" s="528">
        <v>45</v>
      </c>
    </row>
    <row r="5" spans="1:28" ht="18" thickBot="1">
      <c r="A5">
        <v>2</v>
      </c>
      <c r="B5" s="482" t="s">
        <v>2</v>
      </c>
      <c r="C5" s="483">
        <v>58</v>
      </c>
      <c r="D5" s="484">
        <v>96</v>
      </c>
      <c r="E5" s="251"/>
      <c r="F5" s="262"/>
      <c r="G5" s="485" t="s">
        <v>106</v>
      </c>
      <c r="H5" s="486">
        <v>52</v>
      </c>
      <c r="I5" s="253">
        <v>98</v>
      </c>
      <c r="J5" s="490" t="s">
        <v>553</v>
      </c>
      <c r="K5" s="491" t="s">
        <v>106</v>
      </c>
      <c r="L5" s="488">
        <v>12</v>
      </c>
      <c r="M5" s="253">
        <v>30</v>
      </c>
      <c r="N5" s="49"/>
      <c r="O5" s="492" t="s">
        <v>2</v>
      </c>
      <c r="P5" s="493">
        <v>4</v>
      </c>
      <c r="Q5" s="333" t="s">
        <v>29</v>
      </c>
      <c r="S5" s="252" t="s">
        <v>2</v>
      </c>
      <c r="T5" s="252">
        <v>47</v>
      </c>
      <c r="X5" s="524">
        <v>4</v>
      </c>
      <c r="Y5" s="525" t="s">
        <v>284</v>
      </c>
      <c r="Z5" s="526">
        <v>76</v>
      </c>
      <c r="AA5" s="526">
        <v>90</v>
      </c>
      <c r="AB5" s="528">
        <v>43</v>
      </c>
    </row>
    <row r="6" spans="1:28" ht="17">
      <c r="A6">
        <v>3</v>
      </c>
      <c r="B6" s="482" t="s">
        <v>104</v>
      </c>
      <c r="C6" s="483">
        <v>57</v>
      </c>
      <c r="D6" s="484">
        <v>75</v>
      </c>
      <c r="E6" s="251"/>
      <c r="F6" s="262"/>
      <c r="G6" s="485" t="s">
        <v>54</v>
      </c>
      <c r="H6" s="486">
        <v>52</v>
      </c>
      <c r="I6" s="253">
        <v>88</v>
      </c>
      <c r="J6" s="254"/>
      <c r="K6" s="487" t="s">
        <v>54</v>
      </c>
      <c r="L6" s="494">
        <v>11</v>
      </c>
      <c r="M6" s="44">
        <v>35</v>
      </c>
      <c r="N6" s="495" t="s">
        <v>554</v>
      </c>
      <c r="O6" s="496" t="s">
        <v>280</v>
      </c>
      <c r="Q6" s="7"/>
      <c r="S6" s="252" t="s">
        <v>54</v>
      </c>
      <c r="T6" s="252">
        <v>45</v>
      </c>
      <c r="X6" s="524">
        <v>5</v>
      </c>
      <c r="Y6" s="529" t="s">
        <v>569</v>
      </c>
      <c r="Z6" s="526">
        <v>75</v>
      </c>
      <c r="AA6" s="526">
        <v>84</v>
      </c>
      <c r="AB6" s="528">
        <v>41</v>
      </c>
    </row>
    <row r="7" spans="1:28" ht="18" thickBot="1">
      <c r="A7">
        <v>4</v>
      </c>
      <c r="B7" s="482" t="s">
        <v>54</v>
      </c>
      <c r="C7" s="483">
        <v>55</v>
      </c>
      <c r="D7" s="484">
        <v>101</v>
      </c>
      <c r="E7" s="251"/>
      <c r="F7" s="262"/>
      <c r="G7" s="485" t="s">
        <v>111</v>
      </c>
      <c r="H7" s="486">
        <v>44</v>
      </c>
      <c r="I7" s="253">
        <v>86</v>
      </c>
      <c r="J7" s="254"/>
      <c r="K7" s="487" t="s">
        <v>111</v>
      </c>
      <c r="L7" s="497">
        <v>11</v>
      </c>
      <c r="M7" s="45">
        <v>24</v>
      </c>
      <c r="N7" s="49"/>
      <c r="O7" s="496"/>
      <c r="S7" s="252" t="s">
        <v>111</v>
      </c>
      <c r="T7" s="252">
        <v>43</v>
      </c>
      <c r="X7" s="524">
        <v>6</v>
      </c>
      <c r="Y7" s="504" t="s">
        <v>570</v>
      </c>
      <c r="Z7" s="526">
        <v>65</v>
      </c>
      <c r="AA7" s="526">
        <v>77</v>
      </c>
      <c r="AB7" s="528">
        <v>40</v>
      </c>
    </row>
    <row r="8" spans="1:28" ht="17">
      <c r="A8">
        <v>5</v>
      </c>
      <c r="B8" s="482" t="s">
        <v>109</v>
      </c>
      <c r="C8" s="483">
        <v>52</v>
      </c>
      <c r="D8" s="484">
        <v>87</v>
      </c>
      <c r="E8" s="251"/>
      <c r="F8" s="262"/>
      <c r="G8" s="487" t="s">
        <v>4</v>
      </c>
      <c r="H8" s="498">
        <v>44</v>
      </c>
      <c r="I8" s="44">
        <v>62</v>
      </c>
      <c r="J8" s="499" t="s">
        <v>555</v>
      </c>
      <c r="K8" s="256" t="s">
        <v>281</v>
      </c>
      <c r="L8" s="15"/>
      <c r="M8" s="15"/>
      <c r="N8" s="49"/>
      <c r="O8" s="12"/>
      <c r="P8" s="15"/>
      <c r="Q8" s="15"/>
      <c r="S8" s="252" t="s">
        <v>4</v>
      </c>
      <c r="T8" s="252">
        <v>41</v>
      </c>
      <c r="X8" s="524">
        <v>7</v>
      </c>
      <c r="Y8" s="530" t="s">
        <v>286</v>
      </c>
      <c r="Z8" s="531">
        <v>62</v>
      </c>
      <c r="AA8" s="531">
        <v>36</v>
      </c>
      <c r="AB8" s="532">
        <v>39</v>
      </c>
    </row>
    <row r="9" spans="1:28" ht="17">
      <c r="A9">
        <v>6</v>
      </c>
      <c r="B9" s="482" t="s">
        <v>111</v>
      </c>
      <c r="C9" s="483">
        <v>52</v>
      </c>
      <c r="D9" s="484">
        <v>79</v>
      </c>
      <c r="E9" s="251"/>
      <c r="F9" s="262"/>
      <c r="G9" s="487" t="s">
        <v>104</v>
      </c>
      <c r="H9" s="500">
        <v>44</v>
      </c>
      <c r="I9" s="44">
        <v>75</v>
      </c>
      <c r="J9" s="254"/>
      <c r="K9" s="256"/>
      <c r="L9" s="15"/>
      <c r="M9" s="15"/>
      <c r="N9" s="49"/>
      <c r="O9" s="12"/>
      <c r="P9" s="15"/>
      <c r="Q9" s="15"/>
      <c r="S9" s="252" t="s">
        <v>104</v>
      </c>
      <c r="T9" s="252">
        <v>40</v>
      </c>
      <c r="X9" s="524">
        <v>8</v>
      </c>
      <c r="Y9" s="255" t="s">
        <v>571</v>
      </c>
      <c r="Z9" s="19">
        <v>52</v>
      </c>
      <c r="AA9" s="19">
        <v>46</v>
      </c>
      <c r="AB9" s="528">
        <v>38</v>
      </c>
    </row>
    <row r="10" spans="1:28" ht="17">
      <c r="A10">
        <v>7</v>
      </c>
      <c r="B10" s="482" t="s">
        <v>556</v>
      </c>
      <c r="C10" s="483">
        <v>52</v>
      </c>
      <c r="D10" s="484">
        <v>75</v>
      </c>
      <c r="E10" s="251"/>
      <c r="F10" s="262"/>
      <c r="G10" s="487" t="s">
        <v>31</v>
      </c>
      <c r="H10" s="498">
        <v>37</v>
      </c>
      <c r="I10" s="44">
        <v>81</v>
      </c>
      <c r="J10" s="245"/>
      <c r="K10" s="256"/>
      <c r="L10" s="15"/>
      <c r="M10" s="15"/>
      <c r="N10" s="49"/>
      <c r="O10" s="12"/>
      <c r="P10" s="15"/>
      <c r="Q10" s="15"/>
      <c r="S10" s="252" t="s">
        <v>31</v>
      </c>
      <c r="T10" s="252">
        <v>39</v>
      </c>
      <c r="X10" s="524">
        <v>9</v>
      </c>
      <c r="Y10" s="530" t="s">
        <v>285</v>
      </c>
      <c r="Z10" s="19">
        <v>50</v>
      </c>
      <c r="AA10" s="19">
        <v>34</v>
      </c>
      <c r="AB10" s="528">
        <v>37</v>
      </c>
    </row>
    <row r="11" spans="1:28" ht="17">
      <c r="A11">
        <v>8</v>
      </c>
      <c r="B11" s="482" t="s">
        <v>4</v>
      </c>
      <c r="C11" s="483">
        <v>43</v>
      </c>
      <c r="D11" s="484">
        <v>52</v>
      </c>
      <c r="E11" s="251"/>
      <c r="F11" s="262"/>
      <c r="G11" s="487" t="s">
        <v>354</v>
      </c>
      <c r="H11" s="498">
        <v>33</v>
      </c>
      <c r="I11" s="44">
        <v>58</v>
      </c>
      <c r="J11" s="245"/>
      <c r="K11" s="256"/>
      <c r="L11" s="15"/>
      <c r="M11" s="15"/>
      <c r="N11" s="49"/>
      <c r="O11" s="12"/>
      <c r="P11" s="15"/>
      <c r="Q11" s="15"/>
      <c r="S11" s="252" t="s">
        <v>354</v>
      </c>
      <c r="T11" s="252">
        <v>38</v>
      </c>
      <c r="X11" s="524">
        <v>10</v>
      </c>
      <c r="Y11" s="530" t="s">
        <v>287</v>
      </c>
      <c r="Z11" s="19">
        <v>49</v>
      </c>
      <c r="AA11" s="19">
        <v>64</v>
      </c>
      <c r="AB11" s="532">
        <v>36</v>
      </c>
    </row>
    <row r="12" spans="1:28" ht="17">
      <c r="A12">
        <v>9</v>
      </c>
      <c r="B12" s="482" t="s">
        <v>31</v>
      </c>
      <c r="C12" s="483">
        <v>41</v>
      </c>
      <c r="D12" s="484">
        <v>90</v>
      </c>
      <c r="E12" s="251"/>
      <c r="F12" s="262"/>
      <c r="G12" s="487" t="s">
        <v>556</v>
      </c>
      <c r="H12" s="498">
        <v>32</v>
      </c>
      <c r="I12" s="44">
        <v>69</v>
      </c>
      <c r="J12" s="245"/>
      <c r="K12" s="257"/>
      <c r="L12" s="15"/>
      <c r="M12" s="15"/>
      <c r="N12" s="49"/>
      <c r="O12" s="245"/>
      <c r="P12" s="245"/>
      <c r="Q12" s="245"/>
      <c r="S12" s="252" t="s">
        <v>9</v>
      </c>
      <c r="T12" s="252">
        <v>37</v>
      </c>
      <c r="X12" s="524">
        <v>11</v>
      </c>
      <c r="Y12" s="530" t="s">
        <v>288</v>
      </c>
      <c r="Z12" s="531">
        <v>39</v>
      </c>
      <c r="AA12" s="531">
        <v>44</v>
      </c>
      <c r="AB12" s="528">
        <v>35</v>
      </c>
    </row>
    <row r="13" spans="1:28" ht="17">
      <c r="A13">
        <v>10</v>
      </c>
      <c r="B13" s="482" t="s">
        <v>354</v>
      </c>
      <c r="C13" s="483">
        <v>41</v>
      </c>
      <c r="D13" s="484">
        <v>54</v>
      </c>
      <c r="E13" s="251"/>
      <c r="F13" s="262"/>
      <c r="G13" s="487" t="s">
        <v>109</v>
      </c>
      <c r="H13" s="498">
        <v>27</v>
      </c>
      <c r="I13" s="44">
        <v>54</v>
      </c>
      <c r="J13" s="245"/>
      <c r="K13" s="12"/>
      <c r="L13" s="15"/>
      <c r="M13" s="15"/>
      <c r="N13" s="49"/>
      <c r="R13" s="245"/>
      <c r="S13" s="252" t="s">
        <v>109</v>
      </c>
      <c r="T13" s="252">
        <v>36</v>
      </c>
      <c r="X13" s="524">
        <v>12</v>
      </c>
      <c r="Y13" s="530" t="s">
        <v>572</v>
      </c>
      <c r="Z13" s="531">
        <v>31</v>
      </c>
      <c r="AA13" s="531">
        <v>41</v>
      </c>
      <c r="AB13" s="528">
        <v>34</v>
      </c>
    </row>
    <row r="14" spans="1:28" ht="18" thickBot="1">
      <c r="A14">
        <v>11</v>
      </c>
      <c r="B14" s="482" t="s">
        <v>95</v>
      </c>
      <c r="C14" s="483">
        <v>40</v>
      </c>
      <c r="D14" s="484">
        <v>65</v>
      </c>
      <c r="E14" s="251"/>
      <c r="F14" s="262"/>
      <c r="G14" s="492" t="s">
        <v>95</v>
      </c>
      <c r="H14" s="501">
        <v>21</v>
      </c>
      <c r="I14" s="45">
        <v>57</v>
      </c>
      <c r="J14" s="245"/>
      <c r="K14" s="12"/>
      <c r="L14" s="15"/>
      <c r="M14" s="15"/>
      <c r="N14" s="49"/>
      <c r="R14" s="245"/>
      <c r="S14" s="252" t="s">
        <v>95</v>
      </c>
      <c r="T14" s="252">
        <v>35</v>
      </c>
      <c r="X14" s="524">
        <v>13</v>
      </c>
      <c r="Y14" s="533" t="s">
        <v>573</v>
      </c>
      <c r="Z14" s="19">
        <v>29</v>
      </c>
      <c r="AA14" s="19">
        <v>31</v>
      </c>
      <c r="AB14" s="532">
        <v>33</v>
      </c>
    </row>
    <row r="15" spans="1:28" ht="18" thickBot="1">
      <c r="A15">
        <v>12</v>
      </c>
      <c r="B15" s="487" t="s">
        <v>74</v>
      </c>
      <c r="C15" s="498">
        <v>38</v>
      </c>
      <c r="D15" s="44">
        <v>71</v>
      </c>
      <c r="E15" s="251"/>
      <c r="F15" s="262"/>
      <c r="J15" s="259"/>
      <c r="K15" s="49"/>
      <c r="L15" s="49"/>
      <c r="M15" s="49"/>
      <c r="N15" s="49"/>
      <c r="R15" s="262"/>
      <c r="S15" s="252" t="s">
        <v>38</v>
      </c>
      <c r="T15" s="252">
        <v>36</v>
      </c>
      <c r="X15" s="524">
        <v>14</v>
      </c>
      <c r="Y15" s="530" t="s">
        <v>574</v>
      </c>
      <c r="Z15" s="19">
        <v>29</v>
      </c>
      <c r="AA15" s="19">
        <v>53</v>
      </c>
      <c r="AB15" s="528">
        <v>32</v>
      </c>
    </row>
    <row r="16" spans="1:28" ht="17">
      <c r="A16">
        <v>13</v>
      </c>
      <c r="B16" s="487" t="s">
        <v>557</v>
      </c>
      <c r="C16" s="498">
        <v>35</v>
      </c>
      <c r="D16" s="44">
        <v>58</v>
      </c>
      <c r="E16" s="251"/>
      <c r="F16" s="262"/>
      <c r="G16" s="469" t="s">
        <v>26</v>
      </c>
      <c r="H16" s="470" t="s">
        <v>552</v>
      </c>
      <c r="I16" s="472" t="s">
        <v>65</v>
      </c>
      <c r="J16" s="12"/>
      <c r="K16" s="469" t="s">
        <v>26</v>
      </c>
      <c r="L16" s="470" t="s">
        <v>552</v>
      </c>
      <c r="M16" s="502" t="s">
        <v>65</v>
      </c>
      <c r="N16" s="248"/>
      <c r="R16" s="262"/>
      <c r="S16" s="252" t="s">
        <v>74</v>
      </c>
      <c r="T16" s="252">
        <v>34</v>
      </c>
      <c r="X16" s="524">
        <v>15</v>
      </c>
      <c r="Y16" s="255" t="s">
        <v>575</v>
      </c>
      <c r="Z16" s="531">
        <v>27</v>
      </c>
      <c r="AA16" s="531">
        <v>30</v>
      </c>
      <c r="AB16" s="528">
        <v>31</v>
      </c>
    </row>
    <row r="17" spans="1:28" ht="17">
      <c r="A17">
        <v>14</v>
      </c>
      <c r="B17" s="487" t="s">
        <v>8</v>
      </c>
      <c r="C17" s="498">
        <v>32</v>
      </c>
      <c r="D17" s="44">
        <v>61</v>
      </c>
      <c r="E17" s="247"/>
      <c r="F17" s="262"/>
      <c r="G17" s="503" t="s">
        <v>282</v>
      </c>
      <c r="H17" s="19"/>
      <c r="I17" s="44"/>
      <c r="J17" s="12"/>
      <c r="K17" s="478" t="s">
        <v>283</v>
      </c>
      <c r="L17" s="479"/>
      <c r="M17" s="480"/>
      <c r="N17" s="248"/>
      <c r="R17" s="262"/>
      <c r="S17" s="260" t="s">
        <v>70</v>
      </c>
      <c r="T17" s="252">
        <v>32</v>
      </c>
      <c r="X17" s="524">
        <v>16</v>
      </c>
      <c r="Y17" s="530" t="s">
        <v>576</v>
      </c>
      <c r="Z17" s="19">
        <v>24</v>
      </c>
      <c r="AA17" s="19">
        <v>19</v>
      </c>
      <c r="AB17" s="532">
        <v>30</v>
      </c>
    </row>
    <row r="18" spans="1:28" ht="18" thickBot="1">
      <c r="A18">
        <v>15</v>
      </c>
      <c r="B18" s="487" t="s">
        <v>22</v>
      </c>
      <c r="C18" s="498">
        <v>32</v>
      </c>
      <c r="D18" s="44">
        <v>40</v>
      </c>
      <c r="E18" s="247"/>
      <c r="F18" s="262"/>
      <c r="G18" s="485" t="s">
        <v>8</v>
      </c>
      <c r="H18" s="486">
        <v>55</v>
      </c>
      <c r="I18" s="253">
        <v>53</v>
      </c>
      <c r="J18" s="12"/>
      <c r="K18" s="504" t="s">
        <v>558</v>
      </c>
      <c r="L18" s="505">
        <v>18</v>
      </c>
      <c r="M18" s="506">
        <v>19</v>
      </c>
      <c r="N18" t="s">
        <v>30</v>
      </c>
      <c r="R18" s="262"/>
      <c r="S18" s="260" t="s">
        <v>22</v>
      </c>
      <c r="T18" s="252">
        <v>31</v>
      </c>
      <c r="X18" s="524">
        <v>17</v>
      </c>
      <c r="Y18" s="41" t="s">
        <v>577</v>
      </c>
      <c r="Z18" s="42">
        <v>22</v>
      </c>
      <c r="AA18" s="42">
        <v>27</v>
      </c>
      <c r="AB18" s="534">
        <v>29</v>
      </c>
    </row>
    <row r="19" spans="1:28" ht="17">
      <c r="A19">
        <v>16</v>
      </c>
      <c r="B19" s="487" t="s">
        <v>559</v>
      </c>
      <c r="C19" s="498">
        <v>30</v>
      </c>
      <c r="D19" s="44">
        <v>31</v>
      </c>
      <c r="E19" s="251"/>
      <c r="F19" s="262"/>
      <c r="G19" s="485" t="s">
        <v>22</v>
      </c>
      <c r="H19" s="486">
        <v>47</v>
      </c>
      <c r="I19" s="253">
        <v>49</v>
      </c>
      <c r="J19" s="258"/>
      <c r="K19" s="504" t="s">
        <v>74</v>
      </c>
      <c r="L19" s="505">
        <v>11</v>
      </c>
      <c r="M19" s="506">
        <v>15</v>
      </c>
      <c r="N19" t="s">
        <v>29</v>
      </c>
      <c r="R19" s="245"/>
      <c r="S19" s="260" t="s">
        <v>51</v>
      </c>
      <c r="T19" s="252">
        <v>30</v>
      </c>
      <c r="X19" s="8"/>
      <c r="Y19" s="2"/>
      <c r="Z19" s="2"/>
      <c r="AA19" s="2"/>
    </row>
    <row r="20" spans="1:28" ht="17">
      <c r="A20">
        <v>17</v>
      </c>
      <c r="B20" s="487" t="s">
        <v>560</v>
      </c>
      <c r="C20" s="498">
        <v>28</v>
      </c>
      <c r="D20" s="44">
        <v>52</v>
      </c>
      <c r="E20" s="251"/>
      <c r="F20" s="262"/>
      <c r="G20" s="485" t="s">
        <v>74</v>
      </c>
      <c r="H20" s="486">
        <v>46</v>
      </c>
      <c r="I20" s="253">
        <v>49</v>
      </c>
      <c r="J20" s="261"/>
      <c r="K20" s="507" t="s">
        <v>70</v>
      </c>
      <c r="L20" s="508">
        <v>10</v>
      </c>
      <c r="M20" s="509">
        <v>14</v>
      </c>
      <c r="N20" s="248"/>
      <c r="R20" s="245"/>
      <c r="S20" s="260" t="s">
        <v>341</v>
      </c>
      <c r="T20" s="252">
        <v>29</v>
      </c>
      <c r="X20" s="8"/>
      <c r="Y20" s="258"/>
      <c r="Z20" s="15"/>
      <c r="AA20" s="15"/>
    </row>
    <row r="21" spans="1:28" ht="18" thickBot="1">
      <c r="A21">
        <v>18</v>
      </c>
      <c r="B21" s="487" t="s">
        <v>341</v>
      </c>
      <c r="C21" s="498">
        <v>26</v>
      </c>
      <c r="D21" s="44">
        <v>49</v>
      </c>
      <c r="E21" s="251"/>
      <c r="F21" s="262"/>
      <c r="G21" s="485" t="s">
        <v>557</v>
      </c>
      <c r="H21" s="486">
        <v>44</v>
      </c>
      <c r="I21" s="253">
        <v>50</v>
      </c>
      <c r="J21" s="258"/>
      <c r="K21" s="510" t="s">
        <v>22</v>
      </c>
      <c r="L21" s="511">
        <v>8</v>
      </c>
      <c r="M21" s="512">
        <v>16</v>
      </c>
      <c r="N21" s="248"/>
      <c r="R21" s="245"/>
      <c r="S21" s="252" t="s">
        <v>359</v>
      </c>
      <c r="T21" s="252">
        <v>28</v>
      </c>
      <c r="X21" s="8"/>
      <c r="Y21" s="12"/>
      <c r="Z21" s="15"/>
      <c r="AA21" s="15"/>
    </row>
    <row r="22" spans="1:28" ht="17">
      <c r="A22">
        <v>19</v>
      </c>
      <c r="B22" s="513" t="s">
        <v>561</v>
      </c>
      <c r="C22" s="514">
        <v>26</v>
      </c>
      <c r="D22" s="44">
        <v>37</v>
      </c>
      <c r="E22" s="251"/>
      <c r="F22" s="262"/>
      <c r="G22" s="487" t="s">
        <v>560</v>
      </c>
      <c r="H22" s="498">
        <v>39</v>
      </c>
      <c r="I22" s="44">
        <v>38</v>
      </c>
      <c r="J22" s="12"/>
      <c r="K22" s="256" t="s">
        <v>281</v>
      </c>
      <c r="L22" s="15"/>
      <c r="M22" s="245"/>
      <c r="N22" s="245"/>
      <c r="R22" s="245"/>
      <c r="S22" s="260" t="s">
        <v>342</v>
      </c>
      <c r="T22" s="252">
        <v>27</v>
      </c>
      <c r="X22" s="8"/>
      <c r="Y22" s="6"/>
      <c r="Z22" s="5"/>
      <c r="AA22" s="5"/>
      <c r="AB22" s="1"/>
    </row>
    <row r="23" spans="1:28" ht="17">
      <c r="A23">
        <v>20</v>
      </c>
      <c r="B23" s="515" t="s">
        <v>342</v>
      </c>
      <c r="C23" s="514">
        <v>24</v>
      </c>
      <c r="D23" s="44">
        <v>32</v>
      </c>
      <c r="E23" s="251"/>
      <c r="F23" s="262"/>
      <c r="G23" s="487" t="s">
        <v>341</v>
      </c>
      <c r="H23" s="498">
        <v>36</v>
      </c>
      <c r="I23" s="44">
        <v>46</v>
      </c>
      <c r="K23" s="15"/>
      <c r="L23" s="15"/>
      <c r="M23" s="245"/>
      <c r="N23" s="245"/>
      <c r="S23" s="260" t="s">
        <v>61</v>
      </c>
      <c r="T23" s="252">
        <v>26</v>
      </c>
      <c r="X23" s="8"/>
      <c r="Y23" s="6"/>
      <c r="Z23" s="5"/>
      <c r="AA23" s="5"/>
    </row>
    <row r="24" spans="1:28" ht="17">
      <c r="A24">
        <v>21</v>
      </c>
      <c r="B24" s="487" t="s">
        <v>61</v>
      </c>
      <c r="C24" s="498">
        <v>19</v>
      </c>
      <c r="D24" s="44">
        <v>24</v>
      </c>
      <c r="E24" s="251"/>
      <c r="F24" s="262"/>
      <c r="G24" s="513" t="s">
        <v>561</v>
      </c>
      <c r="H24" s="514">
        <v>33</v>
      </c>
      <c r="I24" s="44">
        <v>35</v>
      </c>
      <c r="J24" s="12"/>
      <c r="K24" s="15"/>
      <c r="L24" s="15"/>
      <c r="M24" s="245"/>
      <c r="N24" s="245"/>
      <c r="O24" s="4"/>
      <c r="P24" s="4"/>
      <c r="Q24" s="49"/>
      <c r="R24" s="40"/>
      <c r="S24" s="260" t="s">
        <v>94</v>
      </c>
      <c r="T24" s="252">
        <v>25</v>
      </c>
      <c r="Y24" s="6"/>
      <c r="Z24" s="5"/>
      <c r="AA24" s="5"/>
    </row>
    <row r="25" spans="1:28" ht="17">
      <c r="E25" s="251"/>
      <c r="F25" s="262"/>
      <c r="G25" s="513" t="s">
        <v>342</v>
      </c>
      <c r="H25" s="514">
        <v>31</v>
      </c>
      <c r="I25" s="44">
        <v>28</v>
      </c>
      <c r="J25" s="245"/>
      <c r="K25" s="15"/>
      <c r="L25" s="15"/>
      <c r="M25" s="245"/>
      <c r="N25" s="245"/>
      <c r="O25" s="336"/>
      <c r="P25" s="4"/>
      <c r="Q25" s="4"/>
      <c r="R25" s="40"/>
      <c r="Y25" s="6"/>
      <c r="Z25" s="5"/>
      <c r="AA25" s="5"/>
    </row>
    <row r="26" spans="1:28" ht="17">
      <c r="B26" s="15" t="s">
        <v>562</v>
      </c>
      <c r="C26" s="263"/>
      <c r="D26" s="247"/>
      <c r="E26" s="251"/>
      <c r="F26" s="262"/>
      <c r="G26" s="516" t="s">
        <v>61</v>
      </c>
      <c r="H26" s="498">
        <v>22</v>
      </c>
      <c r="I26" s="44">
        <v>27</v>
      </c>
      <c r="J26" s="245"/>
      <c r="O26" s="258"/>
      <c r="P26" s="15"/>
      <c r="Q26" s="15"/>
      <c r="R26" s="40"/>
      <c r="Y26" s="6"/>
      <c r="Z26" s="5"/>
      <c r="AA26" s="5"/>
    </row>
    <row r="27" spans="1:28" ht="26" customHeight="1">
      <c r="B27" s="264"/>
      <c r="C27" s="263"/>
      <c r="D27" s="263"/>
      <c r="E27" s="251"/>
      <c r="F27" s="262"/>
      <c r="G27" s="487" t="s">
        <v>559</v>
      </c>
      <c r="H27" s="498">
        <v>8</v>
      </c>
      <c r="I27" s="44">
        <v>25</v>
      </c>
      <c r="J27" s="245"/>
      <c r="L27" s="15"/>
      <c r="M27" s="245"/>
      <c r="N27" s="49"/>
      <c r="O27" s="258"/>
      <c r="P27" s="15"/>
      <c r="Q27" s="15"/>
      <c r="R27" s="40"/>
      <c r="Y27" s="6"/>
      <c r="Z27" s="5"/>
      <c r="AA27" s="5"/>
    </row>
    <row r="28" spans="1:28" ht="22" customHeight="1">
      <c r="B28" s="2"/>
      <c r="C28" s="2"/>
      <c r="D28" s="4"/>
      <c r="E28" s="251"/>
      <c r="F28" s="262"/>
      <c r="K28" s="245"/>
      <c r="L28" s="245"/>
      <c r="M28" s="245"/>
      <c r="N28" s="245"/>
      <c r="O28" s="258"/>
      <c r="P28" s="15"/>
      <c r="Q28" s="15"/>
      <c r="R28" s="40"/>
      <c r="Y28" s="6"/>
      <c r="Z28" s="5"/>
      <c r="AA28" s="5"/>
    </row>
    <row r="29" spans="1:28">
      <c r="B29" s="12"/>
      <c r="C29" s="15"/>
      <c r="D29" s="15"/>
      <c r="E29" s="251"/>
      <c r="F29" s="262"/>
      <c r="K29" s="248"/>
      <c r="L29" s="248"/>
      <c r="M29" s="248"/>
      <c r="N29" s="248"/>
      <c r="O29" s="258"/>
      <c r="P29" s="15"/>
      <c r="Q29" s="15"/>
      <c r="R29" s="40"/>
      <c r="Y29" s="266"/>
      <c r="Z29" s="39"/>
      <c r="AA29" s="39"/>
      <c r="AB29" s="13"/>
    </row>
    <row r="30" spans="1:28" ht="17">
      <c r="B30" s="12"/>
      <c r="C30" s="15"/>
      <c r="D30" s="15"/>
      <c r="E30" s="251"/>
      <c r="F30" s="262"/>
      <c r="K30" t="s">
        <v>563</v>
      </c>
      <c r="L30" s="248"/>
      <c r="M30" s="248"/>
      <c r="N30" s="248"/>
      <c r="Y30" s="4"/>
      <c r="Z30" s="4"/>
      <c r="AA30" s="4"/>
      <c r="AB30" s="13"/>
    </row>
    <row r="31" spans="1:28" ht="17">
      <c r="B31" s="12"/>
      <c r="C31" s="15"/>
      <c r="D31" s="15"/>
      <c r="E31" s="247"/>
      <c r="F31" s="245"/>
      <c r="J31" s="245"/>
      <c r="L31" s="2"/>
      <c r="M31" s="248"/>
      <c r="N31" s="248"/>
      <c r="O31" s="245"/>
      <c r="P31" s="245"/>
      <c r="Q31" s="245"/>
      <c r="Y31" s="12"/>
      <c r="Z31" s="15"/>
      <c r="AA31" s="15"/>
      <c r="AB31" s="13"/>
    </row>
    <row r="32" spans="1:28">
      <c r="B32" s="12"/>
      <c r="C32" s="15"/>
      <c r="D32" s="15"/>
      <c r="E32" s="245"/>
      <c r="F32" s="245"/>
      <c r="J32" s="245"/>
      <c r="L32" s="15">
        <f>-----------------------------------------------K13</f>
        <v>0</v>
      </c>
      <c r="M32" s="15"/>
      <c r="N32" s="248"/>
      <c r="O32" s="245"/>
      <c r="P32" s="245"/>
      <c r="Q32" s="245"/>
      <c r="Y32" s="258"/>
      <c r="Z32" s="15"/>
      <c r="AA32" s="15"/>
      <c r="AB32" s="13"/>
    </row>
    <row r="33" spans="2:28" ht="17">
      <c r="B33" s="12"/>
      <c r="C33" s="15"/>
      <c r="D33" s="15"/>
      <c r="E33" s="245"/>
      <c r="F33" s="245"/>
      <c r="L33" s="15"/>
      <c r="M33" s="15"/>
      <c r="N33" s="248"/>
      <c r="O33" s="259"/>
      <c r="P33" s="49"/>
      <c r="Q33" s="49"/>
      <c r="Y33" s="12"/>
      <c r="Z33" s="15"/>
      <c r="AA33" s="15"/>
      <c r="AB33" s="13"/>
    </row>
    <row r="34" spans="2:28" ht="17">
      <c r="B34" s="12"/>
      <c r="C34" s="15"/>
      <c r="D34" s="15"/>
      <c r="E34" s="245"/>
      <c r="F34" s="245"/>
      <c r="L34" s="15"/>
      <c r="M34" s="15"/>
      <c r="N34" s="248"/>
      <c r="O34" s="4"/>
      <c r="P34" s="4"/>
      <c r="Q34" s="49"/>
      <c r="Y34" s="12"/>
      <c r="Z34" s="15"/>
      <c r="AA34" s="15"/>
      <c r="AB34" s="13"/>
    </row>
    <row r="35" spans="2:28">
      <c r="B35" s="12"/>
      <c r="C35" s="15"/>
      <c r="D35" s="15"/>
      <c r="E35" s="245"/>
      <c r="F35" s="245"/>
      <c r="L35" s="15"/>
      <c r="M35" s="15"/>
      <c r="N35" s="248"/>
      <c r="O35" s="12"/>
      <c r="P35" s="15"/>
      <c r="Q35" s="15"/>
      <c r="Y35" s="12"/>
      <c r="Z35" s="15"/>
      <c r="AA35" s="15"/>
      <c r="AB35" s="13"/>
    </row>
    <row r="36" spans="2:28">
      <c r="B36" s="12"/>
      <c r="C36" s="15"/>
      <c r="D36" s="15"/>
      <c r="E36" s="245"/>
      <c r="F36" s="245"/>
      <c r="L36" s="245"/>
      <c r="M36" s="245"/>
      <c r="N36" s="245"/>
      <c r="O36" s="12"/>
      <c r="P36" s="15"/>
      <c r="Q36" s="15"/>
      <c r="Y36" s="12"/>
      <c r="Z36" s="15"/>
      <c r="AA36" s="15"/>
      <c r="AB36" s="13"/>
    </row>
    <row r="37" spans="2:28">
      <c r="B37" s="12"/>
      <c r="C37" s="15"/>
      <c r="D37" s="15"/>
      <c r="E37" s="245"/>
      <c r="F37" s="245"/>
      <c r="L37" s="245"/>
      <c r="M37" s="245"/>
      <c r="N37" s="245"/>
      <c r="O37" s="12"/>
      <c r="P37" s="15"/>
      <c r="Q37" s="15"/>
      <c r="Y37" s="12"/>
      <c r="Z37" s="15"/>
      <c r="AA37" s="15"/>
      <c r="AB37" s="13"/>
    </row>
    <row r="38" spans="2:28">
      <c r="B38" s="265"/>
      <c r="C38" s="5"/>
      <c r="D38" s="5"/>
      <c r="E38" s="245"/>
      <c r="F38" s="245"/>
      <c r="L38" s="245"/>
      <c r="M38" s="245"/>
      <c r="N38" s="245"/>
      <c r="O38" s="12"/>
      <c r="P38" s="15"/>
      <c r="Q38" s="15"/>
      <c r="Y38" s="12"/>
      <c r="Z38" s="15"/>
      <c r="AA38" s="15"/>
      <c r="AB38" s="13"/>
    </row>
    <row r="39" spans="2:28">
      <c r="B39" s="6"/>
      <c r="C39" s="5"/>
      <c r="D39" s="5"/>
      <c r="E39" s="245"/>
      <c r="F39" s="245"/>
      <c r="G39" s="245"/>
      <c r="H39" s="245"/>
      <c r="I39" s="245"/>
      <c r="L39" s="245"/>
      <c r="M39" s="245"/>
      <c r="N39" s="245"/>
      <c r="O39" s="49"/>
      <c r="P39" s="49"/>
      <c r="Q39" s="49"/>
      <c r="Y39" s="12"/>
      <c r="Z39" s="15"/>
      <c r="AA39" s="15"/>
      <c r="AB39" s="13"/>
    </row>
    <row r="40" spans="2:28">
      <c r="B40" s="266"/>
      <c r="C40" s="267"/>
      <c r="D40" s="267"/>
      <c r="E40" s="245"/>
      <c r="F40" s="245"/>
      <c r="G40" s="245"/>
      <c r="H40" s="245"/>
      <c r="I40" s="245"/>
      <c r="L40" s="245"/>
      <c r="M40" s="245"/>
      <c r="N40" s="245"/>
      <c r="O40" s="245"/>
      <c r="P40" s="245"/>
      <c r="Q40" s="245"/>
      <c r="Y40" s="258"/>
      <c r="Z40" s="15"/>
      <c r="AA40" s="15"/>
      <c r="AB40" s="13"/>
    </row>
    <row r="41" spans="2:28" ht="17">
      <c r="B41" s="2"/>
      <c r="C41" s="2"/>
      <c r="D41" s="2"/>
      <c r="E41" s="245"/>
      <c r="F41" s="245"/>
      <c r="G41" s="245"/>
      <c r="H41" s="245"/>
      <c r="I41" s="245"/>
      <c r="K41" s="245"/>
      <c r="L41" s="245"/>
      <c r="M41" s="245"/>
      <c r="N41" s="245"/>
      <c r="O41" s="245"/>
      <c r="P41" s="245"/>
      <c r="Q41" s="245"/>
      <c r="Y41" s="40"/>
      <c r="Z41" s="39"/>
      <c r="AA41" s="39"/>
      <c r="AB41" s="13"/>
    </row>
    <row r="42" spans="2:28">
      <c r="B42" s="12"/>
      <c r="C42" s="15"/>
      <c r="D42" s="15"/>
      <c r="E42" s="245"/>
      <c r="F42" s="245"/>
      <c r="G42" s="245"/>
      <c r="H42" s="245"/>
      <c r="I42" s="245"/>
      <c r="K42" s="245"/>
      <c r="L42" s="245"/>
      <c r="M42" s="245"/>
      <c r="N42" s="245"/>
      <c r="O42" s="245"/>
      <c r="P42" s="245"/>
      <c r="Q42" s="245"/>
      <c r="Y42" s="40"/>
      <c r="Z42" s="39"/>
      <c r="AA42" s="39"/>
      <c r="AB42" s="13"/>
    </row>
    <row r="43" spans="2:28">
      <c r="B43" s="12"/>
      <c r="C43" s="15"/>
      <c r="D43" s="15"/>
      <c r="E43" s="245"/>
      <c r="F43" s="245"/>
      <c r="G43" s="245"/>
      <c r="H43" s="245"/>
      <c r="I43" s="245"/>
      <c r="K43" s="245"/>
      <c r="L43" s="245"/>
      <c r="M43" s="245"/>
      <c r="N43" s="245"/>
      <c r="O43" s="245"/>
      <c r="P43" s="245"/>
      <c r="Q43" s="245"/>
      <c r="Y43" s="40"/>
      <c r="Z43" s="39"/>
      <c r="AA43" s="39"/>
      <c r="AB43" s="13"/>
    </row>
    <row r="44" spans="2:28">
      <c r="B44" s="12"/>
      <c r="C44" s="15"/>
      <c r="D44" s="15"/>
      <c r="E44" s="245"/>
      <c r="F44" s="245"/>
      <c r="G44" s="245"/>
      <c r="H44" s="245"/>
      <c r="I44" s="245"/>
      <c r="J44" s="245"/>
      <c r="K44" s="245"/>
      <c r="L44" s="245"/>
      <c r="M44" s="245"/>
      <c r="N44" s="245"/>
      <c r="O44" s="245"/>
      <c r="P44" s="245"/>
      <c r="Q44" s="245"/>
      <c r="Y44" s="40"/>
      <c r="Z44" s="39"/>
      <c r="AA44" s="39"/>
      <c r="AB44" s="13"/>
    </row>
    <row r="45" spans="2:28">
      <c r="B45" s="12"/>
      <c r="C45" s="15"/>
      <c r="D45" s="15"/>
      <c r="E45" s="245"/>
      <c r="F45" s="245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Y45" s="40"/>
      <c r="Z45" s="39"/>
      <c r="AA45" s="39"/>
      <c r="AB45" s="13"/>
    </row>
    <row r="46" spans="2:28">
      <c r="B46" s="261"/>
      <c r="C46" s="15"/>
      <c r="D46" s="15"/>
      <c r="E46" s="262"/>
      <c r="F46" s="262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Y46" s="40"/>
      <c r="Z46" s="39"/>
      <c r="AA46" s="39"/>
      <c r="AB46" s="13"/>
    </row>
    <row r="47" spans="2:28">
      <c r="B47" s="258"/>
      <c r="C47" s="15"/>
      <c r="D47" s="15"/>
      <c r="E47" s="262"/>
      <c r="F47" s="262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Y47" s="40"/>
      <c r="Z47" s="39"/>
      <c r="AA47" s="39"/>
      <c r="AB47" s="13"/>
    </row>
    <row r="48" spans="2:28">
      <c r="B48" s="12"/>
      <c r="C48" s="15"/>
      <c r="D48" s="15"/>
      <c r="E48" s="262"/>
      <c r="F48" s="262"/>
      <c r="G48" s="245"/>
      <c r="H48" s="245"/>
      <c r="I48" s="245"/>
      <c r="J48" s="245"/>
      <c r="K48" s="245"/>
      <c r="L48" s="245"/>
      <c r="M48" s="245"/>
      <c r="N48" s="245"/>
      <c r="O48" s="245"/>
      <c r="P48" s="245"/>
      <c r="Q48" s="245"/>
      <c r="Y48" s="40"/>
      <c r="Z48" s="39"/>
      <c r="AA48" s="39"/>
      <c r="AB48" s="13"/>
    </row>
    <row r="49" spans="2:28">
      <c r="B49" s="12"/>
      <c r="C49" s="15"/>
      <c r="D49" s="15"/>
      <c r="E49" s="262"/>
      <c r="F49" s="262"/>
      <c r="G49" s="245"/>
      <c r="H49" s="245"/>
      <c r="I49" s="245"/>
      <c r="J49" s="245"/>
      <c r="K49" s="245"/>
      <c r="L49" s="245"/>
      <c r="M49" s="245"/>
      <c r="N49" s="245"/>
      <c r="O49" s="245"/>
      <c r="P49" s="245"/>
      <c r="Q49" s="245"/>
      <c r="Y49" s="40"/>
      <c r="Z49" s="39"/>
      <c r="AA49" s="39"/>
      <c r="AB49" s="13"/>
    </row>
    <row r="50" spans="2:28">
      <c r="B50" s="12"/>
      <c r="C50" s="15"/>
      <c r="D50" s="15"/>
      <c r="E50" s="262"/>
      <c r="F50" s="262"/>
      <c r="G50" s="245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Y50" s="40"/>
      <c r="Z50" s="39"/>
      <c r="AA50" s="39"/>
      <c r="AB50" s="13"/>
    </row>
    <row r="51" spans="2:28">
      <c r="B51" s="12"/>
      <c r="C51" s="15"/>
      <c r="D51" s="15"/>
      <c r="E51" s="262"/>
      <c r="F51" s="262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Y51" s="40"/>
      <c r="Z51" s="39"/>
      <c r="AA51" s="39"/>
      <c r="AB51" s="13"/>
    </row>
    <row r="52" spans="2:28">
      <c r="B52" s="12"/>
      <c r="C52" s="15"/>
      <c r="D52" s="15"/>
      <c r="E52" s="262"/>
      <c r="F52" s="262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Y52" s="40"/>
      <c r="Z52" s="39"/>
      <c r="AA52" s="39"/>
      <c r="AB52" s="13"/>
    </row>
    <row r="53" spans="2:28" ht="17">
      <c r="B53" s="4"/>
      <c r="C53" s="4"/>
      <c r="D53" s="4"/>
      <c r="E53" s="262"/>
      <c r="F53" s="262"/>
      <c r="G53" s="245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Y53" s="40"/>
      <c r="Z53" s="39"/>
      <c r="AA53" s="39"/>
      <c r="AB53" s="13"/>
    </row>
    <row r="54" spans="2:28" ht="17">
      <c r="B54" s="12"/>
      <c r="C54" s="15"/>
      <c r="D54" s="15"/>
      <c r="E54" s="262"/>
      <c r="F54" s="262"/>
      <c r="G54" s="4"/>
      <c r="H54" s="4"/>
      <c r="I54" s="4"/>
      <c r="J54" s="245"/>
      <c r="K54" s="245"/>
      <c r="L54" s="245"/>
      <c r="M54" s="245"/>
      <c r="N54" s="245"/>
      <c r="O54" s="245"/>
      <c r="P54" s="245"/>
      <c r="Q54" s="245"/>
      <c r="Y54" s="13"/>
      <c r="Z54" s="25"/>
      <c r="AA54" s="25"/>
      <c r="AB54" s="13"/>
    </row>
    <row r="55" spans="2:28" ht="17">
      <c r="B55" s="12"/>
      <c r="C55" s="15"/>
      <c r="D55" s="15"/>
      <c r="E55" s="262"/>
      <c r="F55" s="262"/>
      <c r="G55" s="259"/>
      <c r="H55" s="49"/>
      <c r="I55" s="49"/>
      <c r="J55" s="245"/>
      <c r="K55" s="245"/>
      <c r="L55" s="245"/>
      <c r="M55" s="245"/>
      <c r="N55" s="245"/>
      <c r="O55" s="245"/>
      <c r="P55" s="245"/>
      <c r="Q55" s="245"/>
      <c r="Y55" s="13"/>
      <c r="Z55" s="25"/>
      <c r="AA55" s="25"/>
      <c r="AB55" s="13"/>
    </row>
    <row r="56" spans="2:28">
      <c r="B56" s="12"/>
      <c r="C56" s="15"/>
      <c r="D56" s="15"/>
      <c r="E56" s="262"/>
      <c r="F56" s="262"/>
      <c r="G56" s="12"/>
      <c r="H56" s="15"/>
      <c r="I56" s="15"/>
      <c r="J56" s="245"/>
      <c r="K56" s="49"/>
      <c r="L56" s="49"/>
      <c r="M56" s="49"/>
      <c r="N56" s="49"/>
      <c r="O56" s="245"/>
      <c r="P56" s="245"/>
      <c r="Q56" s="245"/>
      <c r="Y56" s="13"/>
      <c r="Z56" s="25"/>
      <c r="AA56" s="25"/>
      <c r="AB56" s="13"/>
    </row>
    <row r="57" spans="2:28">
      <c r="B57" s="12"/>
      <c r="C57" s="15"/>
      <c r="D57" s="15"/>
      <c r="E57" s="262"/>
      <c r="F57" s="262"/>
      <c r="G57" s="12"/>
      <c r="H57" s="15"/>
      <c r="I57" s="15"/>
      <c r="J57" s="245"/>
      <c r="K57" s="49"/>
      <c r="L57" s="49"/>
      <c r="M57" s="49"/>
      <c r="N57" s="49"/>
      <c r="O57" s="245"/>
      <c r="P57" s="245"/>
      <c r="Q57" s="245"/>
      <c r="Y57" s="13"/>
      <c r="Z57" s="25"/>
      <c r="AA57" s="25"/>
      <c r="AB57" s="13"/>
    </row>
    <row r="58" spans="2:28">
      <c r="B58" s="12"/>
      <c r="C58" s="15"/>
      <c r="D58" s="15"/>
      <c r="E58" s="262"/>
      <c r="F58" s="262"/>
      <c r="G58" s="12"/>
      <c r="H58" s="15"/>
      <c r="I58" s="15"/>
      <c r="J58" s="245"/>
      <c r="K58" s="49"/>
      <c r="L58" s="49"/>
      <c r="M58" s="49"/>
      <c r="N58" s="49"/>
      <c r="O58" s="245"/>
      <c r="P58" s="245"/>
      <c r="Q58" s="245"/>
      <c r="Y58" s="13"/>
      <c r="Z58" s="25"/>
      <c r="AA58" s="25"/>
      <c r="AB58" s="13"/>
    </row>
    <row r="59" spans="2:28">
      <c r="B59" s="258"/>
      <c r="C59" s="15"/>
      <c r="D59" s="15"/>
      <c r="E59" s="49"/>
      <c r="F59" s="49"/>
      <c r="G59" s="12"/>
      <c r="H59" s="15"/>
      <c r="I59" s="15"/>
      <c r="J59" s="49"/>
      <c r="K59" s="49"/>
      <c r="L59" s="49"/>
      <c r="M59" s="49"/>
      <c r="N59" s="49"/>
      <c r="O59" s="245"/>
      <c r="P59" s="245"/>
      <c r="Q59" s="245"/>
      <c r="Y59" s="13"/>
      <c r="Z59" s="25"/>
      <c r="AA59" s="25"/>
      <c r="AB59" s="13"/>
    </row>
    <row r="60" spans="2:28">
      <c r="B60" s="12"/>
      <c r="C60" s="15"/>
      <c r="D60" s="15"/>
      <c r="E60" s="49"/>
      <c r="F60" s="49"/>
      <c r="G60" s="12"/>
      <c r="H60" s="15"/>
      <c r="I60" s="15"/>
      <c r="J60" s="49"/>
      <c r="K60" s="49"/>
      <c r="L60" s="49"/>
      <c r="M60" s="49"/>
      <c r="N60" s="49"/>
      <c r="O60" s="245"/>
      <c r="P60" s="245"/>
      <c r="Q60" s="245"/>
      <c r="Y60" s="13"/>
      <c r="Z60" s="25"/>
      <c r="AA60" s="25"/>
      <c r="AB60" s="13"/>
    </row>
    <row r="61" spans="2:28">
      <c r="B61" s="12"/>
      <c r="C61" s="15"/>
      <c r="D61" s="15"/>
      <c r="E61" s="49"/>
      <c r="F61" s="49"/>
      <c r="G61" s="12"/>
      <c r="H61" s="15"/>
      <c r="I61" s="15"/>
      <c r="J61" s="49"/>
      <c r="K61" s="49"/>
      <c r="L61" s="49"/>
      <c r="M61" s="49"/>
      <c r="N61" s="49"/>
      <c r="O61" s="245"/>
      <c r="P61" s="245"/>
      <c r="Q61" s="245"/>
      <c r="Y61" s="13"/>
      <c r="Z61" s="25"/>
      <c r="AA61" s="25"/>
      <c r="AB61" s="13"/>
    </row>
    <row r="62" spans="2:28">
      <c r="B62" s="12"/>
      <c r="C62" s="15"/>
      <c r="D62" s="15"/>
      <c r="E62" s="49"/>
      <c r="F62" s="49"/>
      <c r="G62" s="12"/>
      <c r="H62" s="15"/>
      <c r="I62" s="15"/>
      <c r="J62" s="49"/>
      <c r="K62" s="49"/>
      <c r="L62" s="49"/>
      <c r="M62" s="49"/>
      <c r="N62" s="49"/>
      <c r="O62" s="245"/>
      <c r="P62" s="245"/>
      <c r="Q62" s="245"/>
      <c r="Y62" s="13"/>
      <c r="Z62" s="25"/>
      <c r="AA62" s="25"/>
      <c r="AB62" s="13"/>
    </row>
    <row r="63" spans="2:28">
      <c r="B63" s="12"/>
      <c r="C63" s="15"/>
      <c r="D63" s="15"/>
      <c r="E63" s="49"/>
      <c r="F63" s="49"/>
      <c r="G63" s="12"/>
      <c r="H63" s="15"/>
      <c r="I63" s="15"/>
      <c r="J63" s="49"/>
      <c r="K63" s="49"/>
      <c r="L63" s="49"/>
      <c r="M63" s="49"/>
      <c r="N63" s="49"/>
      <c r="O63" s="245"/>
      <c r="P63" s="245"/>
      <c r="Q63" s="245"/>
      <c r="Y63" s="13"/>
      <c r="Z63" s="25"/>
      <c r="AA63" s="25"/>
      <c r="AB63" s="13"/>
    </row>
    <row r="64" spans="2:28">
      <c r="B64" s="12"/>
      <c r="C64" s="15"/>
      <c r="D64" s="15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245"/>
      <c r="P64" s="245"/>
      <c r="Q64" s="245"/>
      <c r="Y64" s="13"/>
      <c r="Z64" s="25"/>
      <c r="AA64" s="25"/>
      <c r="AB64" s="13"/>
    </row>
    <row r="65" spans="2:28">
      <c r="B65" s="49"/>
      <c r="C65" s="267"/>
      <c r="D65" s="267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245"/>
      <c r="P65" s="245"/>
      <c r="Q65" s="245"/>
      <c r="Y65" s="13"/>
      <c r="Z65" s="25"/>
      <c r="AA65" s="25"/>
      <c r="AB65" s="13"/>
    </row>
    <row r="66" spans="2:28">
      <c r="B66" s="49"/>
      <c r="C66" s="43"/>
      <c r="D66" s="267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245"/>
      <c r="P66" s="245"/>
      <c r="Q66" s="245"/>
      <c r="Y66" s="13"/>
      <c r="Z66" s="25"/>
      <c r="AA66" s="25"/>
      <c r="AB66" s="13"/>
    </row>
    <row r="67" spans="2:28" ht="17">
      <c r="B67" s="48"/>
      <c r="C67" s="386"/>
      <c r="D67" s="386"/>
      <c r="E67" s="49"/>
      <c r="F67" s="49"/>
      <c r="G67" s="49"/>
      <c r="H67" s="49"/>
      <c r="I67" s="43"/>
      <c r="J67" s="49"/>
      <c r="K67" s="49"/>
      <c r="L67" s="49"/>
      <c r="M67" s="49"/>
      <c r="N67" s="49"/>
      <c r="O67" s="245"/>
      <c r="P67" s="245"/>
      <c r="Q67" s="245"/>
      <c r="Y67" s="13"/>
      <c r="Z67" s="25"/>
      <c r="AA67" s="25"/>
      <c r="AB67" s="13"/>
    </row>
    <row r="68" spans="2:28" ht="17">
      <c r="B68" s="4"/>
      <c r="C68" s="4"/>
      <c r="D68" s="4"/>
      <c r="E68" s="49"/>
      <c r="F68" s="49"/>
      <c r="G68" s="49"/>
      <c r="H68" s="49"/>
      <c r="I68" s="48"/>
      <c r="J68" s="49"/>
      <c r="K68" s="49"/>
      <c r="L68" s="49"/>
      <c r="M68" s="49"/>
      <c r="N68" s="49"/>
      <c r="O68" s="245"/>
      <c r="P68" s="245"/>
      <c r="Q68" s="245"/>
      <c r="Y68" s="13"/>
      <c r="Z68" s="25"/>
      <c r="AA68" s="25"/>
      <c r="AB68" s="13"/>
    </row>
    <row r="69" spans="2:28" ht="17">
      <c r="B69" s="12"/>
      <c r="C69" s="15"/>
      <c r="D69" s="15"/>
      <c r="E69" s="49"/>
      <c r="F69" s="49"/>
      <c r="G69" s="4"/>
      <c r="H69" s="49"/>
      <c r="I69" s="4"/>
      <c r="J69" s="49"/>
      <c r="K69" s="43"/>
      <c r="L69" s="49"/>
      <c r="M69" s="49"/>
      <c r="N69" s="49"/>
      <c r="O69" s="245"/>
      <c r="P69" s="245"/>
      <c r="Q69" s="245"/>
      <c r="Y69" s="13"/>
      <c r="Z69" s="25"/>
      <c r="AA69" s="25"/>
      <c r="AB69" s="13"/>
    </row>
    <row r="70" spans="2:28" ht="17">
      <c r="B70" s="12"/>
      <c r="C70" s="15"/>
      <c r="D70" s="15"/>
      <c r="E70" s="49"/>
      <c r="F70" s="49"/>
      <c r="G70" s="268"/>
      <c r="H70" s="49"/>
      <c r="I70" s="12"/>
      <c r="J70" s="49"/>
      <c r="K70" s="337"/>
      <c r="L70" s="49"/>
      <c r="M70" s="49"/>
      <c r="N70" s="49"/>
      <c r="O70" s="245"/>
      <c r="P70" s="245"/>
      <c r="Q70" s="245"/>
      <c r="Y70" s="13"/>
      <c r="Z70" s="25"/>
      <c r="AA70" s="25"/>
      <c r="AB70" s="13"/>
    </row>
    <row r="71" spans="2:28" ht="17">
      <c r="B71" s="12"/>
      <c r="C71" s="15"/>
      <c r="D71" s="15"/>
      <c r="E71" s="49"/>
      <c r="F71" s="49"/>
      <c r="G71" s="43"/>
      <c r="H71" s="49"/>
      <c r="I71" s="12"/>
      <c r="J71" s="49"/>
      <c r="K71" s="4"/>
      <c r="L71" s="4"/>
      <c r="M71" s="4"/>
      <c r="N71" s="49"/>
      <c r="O71" s="245"/>
      <c r="P71" s="245"/>
      <c r="Q71" s="245"/>
      <c r="Y71" s="13"/>
      <c r="Z71" s="25"/>
      <c r="AA71" s="25"/>
      <c r="AB71" s="13"/>
    </row>
    <row r="72" spans="2:28">
      <c r="B72" s="12"/>
      <c r="C72" s="15"/>
      <c r="D72" s="15"/>
      <c r="E72" s="49"/>
      <c r="F72" s="49"/>
      <c r="G72" s="48"/>
      <c r="H72" s="49"/>
      <c r="I72" s="49"/>
      <c r="J72" s="43"/>
      <c r="K72" s="15"/>
      <c r="L72" s="15"/>
      <c r="M72" s="256"/>
      <c r="N72" s="49"/>
      <c r="O72" s="245"/>
      <c r="P72" s="245"/>
      <c r="Q72" s="245"/>
      <c r="Y72" s="13"/>
      <c r="Z72" s="25"/>
      <c r="AA72" s="25"/>
      <c r="AB72" s="13"/>
    </row>
    <row r="73" spans="2:28" ht="17">
      <c r="B73" s="12"/>
      <c r="C73" s="15"/>
      <c r="D73" s="15"/>
      <c r="E73" s="49"/>
      <c r="F73" s="49"/>
      <c r="G73" s="268"/>
      <c r="H73" s="49"/>
      <c r="I73" s="49"/>
      <c r="J73" s="337"/>
      <c r="K73" s="15"/>
      <c r="L73" s="15"/>
      <c r="M73" s="15"/>
      <c r="N73" s="49"/>
      <c r="O73" s="245"/>
      <c r="P73" s="245"/>
      <c r="Q73" s="245"/>
      <c r="Y73" s="13"/>
      <c r="Z73" s="25"/>
      <c r="AA73" s="25"/>
      <c r="AB73" s="13"/>
    </row>
    <row r="74" spans="2:28" ht="17">
      <c r="B74" s="12"/>
      <c r="C74" s="15"/>
      <c r="D74" s="15"/>
      <c r="E74" s="4"/>
      <c r="F74" s="4"/>
      <c r="G74" s="43"/>
      <c r="H74" s="49"/>
      <c r="I74" s="49"/>
      <c r="J74" s="4"/>
      <c r="K74" s="49"/>
      <c r="L74" s="49"/>
      <c r="M74" s="49"/>
      <c r="N74" s="49"/>
      <c r="O74" s="245"/>
      <c r="P74" s="245"/>
      <c r="Q74" s="245"/>
      <c r="Y74" s="13"/>
      <c r="Z74" s="25"/>
      <c r="AA74" s="25"/>
      <c r="AB74" s="13"/>
    </row>
    <row r="75" spans="2:28">
      <c r="B75" s="269"/>
      <c r="C75" s="15"/>
      <c r="D75" s="15"/>
      <c r="E75" s="37"/>
      <c r="F75" s="37"/>
      <c r="G75" s="49"/>
      <c r="H75" s="49"/>
      <c r="I75" s="49"/>
      <c r="J75" s="15"/>
      <c r="K75" s="49"/>
      <c r="L75" s="49"/>
      <c r="M75" s="49"/>
      <c r="N75" s="49"/>
      <c r="O75" s="245"/>
      <c r="P75" s="245"/>
      <c r="Q75" s="245"/>
      <c r="Y75" s="13"/>
      <c r="Z75" s="25"/>
      <c r="AA75" s="25"/>
      <c r="AB75" s="13"/>
    </row>
    <row r="76" spans="2:28">
      <c r="B76" s="12"/>
      <c r="C76" s="15"/>
      <c r="D76" s="15"/>
      <c r="E76" s="37"/>
      <c r="F76" s="37"/>
      <c r="G76" s="49"/>
      <c r="H76" s="49"/>
      <c r="I76" s="49"/>
      <c r="J76" s="15"/>
      <c r="K76" s="49"/>
      <c r="L76" s="49"/>
      <c r="M76" s="49"/>
      <c r="N76" s="49"/>
      <c r="O76" s="245"/>
      <c r="P76" s="245"/>
      <c r="Q76" s="245"/>
      <c r="Y76" s="13"/>
      <c r="Z76" s="25"/>
      <c r="AA76" s="25"/>
      <c r="AB76" s="13"/>
    </row>
    <row r="77" spans="2:28">
      <c r="B77" s="49"/>
      <c r="C77" s="49"/>
      <c r="D77" s="49"/>
      <c r="E77" s="267"/>
      <c r="F77" s="267"/>
      <c r="G77" s="49"/>
      <c r="H77" s="49"/>
      <c r="I77" s="49"/>
      <c r="J77" s="49"/>
      <c r="K77" s="49"/>
      <c r="L77" s="49"/>
      <c r="M77" s="49"/>
      <c r="N77" s="49"/>
      <c r="O77" s="245"/>
      <c r="P77" s="245"/>
      <c r="Q77" s="245"/>
      <c r="Y77" s="13"/>
      <c r="Z77" s="25"/>
      <c r="AA77" s="25"/>
      <c r="AB77" s="13"/>
    </row>
    <row r="78" spans="2:28">
      <c r="B78" s="15"/>
      <c r="C78" s="15"/>
      <c r="D78" s="15"/>
      <c r="E78" s="37"/>
      <c r="F78" s="37"/>
      <c r="G78" s="248"/>
      <c r="H78" s="245"/>
      <c r="I78" s="245"/>
      <c r="J78" s="269"/>
      <c r="K78" s="49"/>
      <c r="L78" s="49"/>
      <c r="M78" s="49"/>
      <c r="N78" s="49"/>
      <c r="O78" s="245"/>
      <c r="P78" s="245"/>
      <c r="Q78" s="245"/>
      <c r="Y78" s="13"/>
      <c r="Z78" s="25"/>
      <c r="AA78" s="25"/>
      <c r="AB78" s="13"/>
    </row>
    <row r="79" spans="2:28">
      <c r="B79" s="248"/>
      <c r="C79" s="46"/>
      <c r="D79" s="270"/>
      <c r="E79" s="37"/>
      <c r="F79" s="37"/>
      <c r="G79" s="248"/>
      <c r="H79" s="248"/>
      <c r="I79" s="248"/>
      <c r="J79" s="49"/>
      <c r="K79" s="49"/>
      <c r="L79" s="49"/>
      <c r="M79" s="49"/>
      <c r="N79" s="49"/>
      <c r="O79" s="245"/>
      <c r="P79" s="245"/>
      <c r="Q79" s="245"/>
      <c r="Y79" s="13"/>
      <c r="Z79" s="25"/>
      <c r="AA79" s="25"/>
      <c r="AB79" s="13"/>
    </row>
    <row r="80" spans="2:28" ht="17">
      <c r="B80" s="11"/>
      <c r="C80" s="386"/>
      <c r="D80" s="386"/>
      <c r="E80" s="49"/>
      <c r="F80" s="49"/>
      <c r="G80" s="248"/>
      <c r="H80" s="248"/>
      <c r="I80" s="248"/>
      <c r="J80" s="49"/>
      <c r="K80" s="245"/>
      <c r="L80" s="245"/>
      <c r="M80" s="245"/>
      <c r="N80" s="245"/>
      <c r="O80" s="245"/>
      <c r="P80" s="245"/>
      <c r="Q80" s="245"/>
      <c r="Y80" s="13"/>
      <c r="Z80" s="25"/>
      <c r="AA80" s="25"/>
      <c r="AB80" s="13"/>
    </row>
    <row r="81" spans="2:28" ht="17">
      <c r="B81" s="4"/>
      <c r="C81" s="4"/>
      <c r="D81" s="4"/>
      <c r="E81" s="49"/>
      <c r="F81" s="49"/>
      <c r="G81" s="248"/>
      <c r="H81" s="248"/>
      <c r="I81" s="11"/>
      <c r="J81" s="49"/>
      <c r="K81" s="248"/>
      <c r="L81" s="248"/>
      <c r="M81" s="248"/>
      <c r="N81" s="248"/>
      <c r="O81" s="245"/>
      <c r="P81" s="245"/>
      <c r="Q81" s="245"/>
      <c r="Y81" s="13"/>
      <c r="Z81" s="25"/>
      <c r="AA81" s="25"/>
      <c r="AB81" s="13"/>
    </row>
    <row r="82" spans="2:28" ht="17">
      <c r="B82" s="12"/>
      <c r="C82" s="15"/>
      <c r="D82" s="15"/>
      <c r="E82" s="49"/>
      <c r="F82" s="49"/>
      <c r="G82" s="4"/>
      <c r="H82" s="248"/>
      <c r="I82" s="4"/>
      <c r="J82" s="49"/>
      <c r="K82" s="248"/>
      <c r="L82" s="248"/>
      <c r="M82" s="248"/>
      <c r="N82" s="248"/>
      <c r="O82" s="245"/>
      <c r="P82" s="245"/>
      <c r="Q82" s="245"/>
      <c r="Y82" s="13"/>
      <c r="Z82" s="25"/>
      <c r="AA82" s="25"/>
      <c r="AB82" s="13"/>
    </row>
    <row r="83" spans="2:28" ht="17">
      <c r="B83" s="12"/>
      <c r="C83" s="15"/>
      <c r="D83" s="15"/>
      <c r="E83" s="49"/>
      <c r="F83" s="49"/>
      <c r="G83" s="271"/>
      <c r="H83" s="248"/>
      <c r="I83" s="12"/>
      <c r="J83" s="245"/>
      <c r="K83" s="337"/>
      <c r="L83" s="49"/>
      <c r="M83" s="248"/>
      <c r="N83" s="248"/>
      <c r="O83" s="245"/>
      <c r="P83" s="245"/>
      <c r="Q83" s="245"/>
      <c r="Y83" s="13"/>
      <c r="Z83" s="25"/>
      <c r="AA83" s="25"/>
      <c r="AB83" s="13"/>
    </row>
    <row r="84" spans="2:28" ht="17">
      <c r="B84" s="12"/>
      <c r="C84" s="15"/>
      <c r="D84" s="15"/>
      <c r="E84" s="49"/>
      <c r="F84" s="49"/>
      <c r="G84" s="46"/>
      <c r="H84" s="248"/>
      <c r="I84" s="12"/>
      <c r="J84" s="248"/>
      <c r="K84" s="2"/>
      <c r="L84" s="2"/>
      <c r="M84" s="4"/>
      <c r="N84" s="248"/>
      <c r="O84" s="248"/>
      <c r="P84" s="245"/>
      <c r="Q84" s="245"/>
      <c r="Y84" s="13"/>
      <c r="Z84" s="25"/>
      <c r="AA84" s="25"/>
      <c r="AB84" s="13"/>
    </row>
    <row r="85" spans="2:28">
      <c r="B85" s="12"/>
      <c r="C85" s="15"/>
      <c r="D85" s="15"/>
      <c r="E85" s="248"/>
      <c r="F85" s="248"/>
      <c r="G85" s="43"/>
      <c r="H85" s="248"/>
      <c r="I85" s="12"/>
      <c r="J85" s="46"/>
      <c r="K85" s="5"/>
      <c r="L85" s="5"/>
      <c r="M85" s="272"/>
      <c r="N85" s="248"/>
      <c r="O85" s="248"/>
      <c r="P85" s="245"/>
      <c r="Q85" s="245"/>
      <c r="Y85" s="13"/>
      <c r="Z85" s="25"/>
      <c r="AA85" s="25"/>
      <c r="AB85" s="13"/>
    </row>
    <row r="86" spans="2:28" ht="17">
      <c r="B86" s="6"/>
      <c r="C86" s="15"/>
      <c r="D86" s="47"/>
      <c r="E86" s="49"/>
      <c r="F86" s="49"/>
      <c r="G86" s="271"/>
      <c r="H86" s="248"/>
      <c r="I86" s="248"/>
      <c r="J86" s="337"/>
      <c r="K86" s="5"/>
      <c r="L86" s="5"/>
      <c r="M86" s="273"/>
      <c r="N86" s="248"/>
      <c r="O86" s="248"/>
      <c r="P86" s="245"/>
      <c r="Q86" s="245"/>
      <c r="Y86" s="13"/>
      <c r="Z86" s="25"/>
      <c r="AA86" s="25"/>
      <c r="AB86" s="13"/>
    </row>
    <row r="87" spans="2:28" ht="17">
      <c r="B87" s="12"/>
      <c r="C87" s="15"/>
      <c r="D87" s="5"/>
      <c r="E87" s="2"/>
      <c r="F87" s="2"/>
      <c r="G87" s="46"/>
      <c r="H87" s="248"/>
      <c r="I87" s="248"/>
      <c r="J87" s="4"/>
      <c r="K87" s="15"/>
      <c r="L87" s="49"/>
      <c r="M87" s="43"/>
      <c r="N87" s="248"/>
      <c r="O87" s="248"/>
      <c r="P87" s="245"/>
      <c r="Q87" s="245"/>
      <c r="Y87" s="13"/>
      <c r="Z87" s="25"/>
      <c r="AA87" s="25"/>
      <c r="AB87" s="13"/>
    </row>
    <row r="88" spans="2:28">
      <c r="B88" s="38"/>
      <c r="C88" s="15"/>
      <c r="D88" s="15"/>
      <c r="E88" s="47"/>
      <c r="F88" s="47"/>
      <c r="G88" s="248"/>
      <c r="H88" s="248"/>
      <c r="I88" s="248"/>
      <c r="J88" s="15"/>
      <c r="K88" s="248"/>
      <c r="L88" s="248"/>
      <c r="M88" s="248"/>
      <c r="N88" s="248"/>
      <c r="O88" s="248"/>
      <c r="P88" s="245"/>
      <c r="Q88" s="245"/>
      <c r="Y88" s="13"/>
      <c r="Z88" s="25"/>
      <c r="AA88" s="25"/>
      <c r="AB88" s="13"/>
    </row>
    <row r="89" spans="2:28">
      <c r="B89" s="12"/>
      <c r="C89" s="15"/>
      <c r="D89" s="15"/>
      <c r="E89" s="47"/>
      <c r="F89" s="47"/>
      <c r="G89" s="248"/>
      <c r="H89" s="248"/>
      <c r="I89" s="248"/>
      <c r="J89" s="15"/>
      <c r="K89" s="248"/>
      <c r="L89" s="248"/>
      <c r="M89" s="248"/>
      <c r="N89" s="248"/>
      <c r="O89" s="248"/>
      <c r="P89" s="245"/>
      <c r="Q89" s="245"/>
      <c r="Y89" s="13"/>
      <c r="Z89" s="25"/>
      <c r="AA89" s="25"/>
      <c r="AB89" s="13"/>
    </row>
    <row r="90" spans="2:28">
      <c r="B90" s="12"/>
      <c r="C90" s="15"/>
      <c r="D90" s="15"/>
      <c r="E90" s="49"/>
      <c r="F90" s="49"/>
      <c r="G90" s="248"/>
      <c r="H90" s="248"/>
      <c r="I90" s="248"/>
      <c r="J90" s="15"/>
      <c r="K90" s="248"/>
      <c r="L90" s="248"/>
      <c r="M90" s="248"/>
      <c r="N90" s="248"/>
      <c r="O90" s="248"/>
      <c r="P90" s="245"/>
      <c r="Q90" s="245"/>
      <c r="Y90" s="13"/>
      <c r="Z90" s="25"/>
      <c r="AA90" s="25"/>
      <c r="AB90" s="13"/>
    </row>
    <row r="91" spans="2:28">
      <c r="B91" s="12"/>
      <c r="C91" s="15"/>
      <c r="D91" s="15"/>
      <c r="E91" s="47"/>
      <c r="F91" s="47"/>
      <c r="G91" s="248"/>
      <c r="H91" s="245"/>
      <c r="I91" s="245"/>
      <c r="J91" s="38"/>
      <c r="K91" s="248"/>
      <c r="L91" s="248"/>
      <c r="M91" s="248"/>
      <c r="N91" s="248"/>
      <c r="O91" s="248"/>
      <c r="P91" s="245"/>
      <c r="Q91" s="245"/>
      <c r="Y91" s="13"/>
      <c r="Z91" s="25"/>
      <c r="AA91" s="25"/>
      <c r="AB91" s="13"/>
    </row>
    <row r="92" spans="2:28">
      <c r="B92" s="12"/>
      <c r="C92" s="15"/>
      <c r="D92" s="15"/>
      <c r="E92" s="47"/>
      <c r="F92" s="47"/>
      <c r="G92" s="248"/>
      <c r="H92" s="245"/>
      <c r="I92" s="245"/>
      <c r="J92" s="248"/>
      <c r="K92" s="248"/>
      <c r="L92" s="248"/>
      <c r="M92" s="248"/>
      <c r="N92" s="248"/>
      <c r="O92" s="248"/>
      <c r="P92" s="245"/>
      <c r="Q92" s="245"/>
      <c r="Y92" s="13"/>
      <c r="Z92" s="25"/>
      <c r="AA92" s="25"/>
      <c r="AB92" s="13"/>
    </row>
    <row r="93" spans="2:28">
      <c r="B93" s="245"/>
      <c r="C93" s="35"/>
      <c r="D93" s="247"/>
      <c r="E93" s="248"/>
      <c r="F93" s="248"/>
      <c r="G93" s="248"/>
      <c r="H93" s="245"/>
      <c r="I93" s="245"/>
      <c r="J93" s="248"/>
      <c r="K93" s="245"/>
      <c r="L93" s="245"/>
      <c r="M93" s="245"/>
      <c r="N93" s="245"/>
      <c r="O93" s="248"/>
      <c r="P93" s="245"/>
      <c r="Q93" s="245"/>
      <c r="Y93" s="13"/>
      <c r="Z93" s="25"/>
      <c r="AA93" s="25"/>
      <c r="AB93" s="13"/>
    </row>
    <row r="94" spans="2:28" ht="17">
      <c r="B94" s="48"/>
      <c r="C94" s="386"/>
      <c r="D94" s="386"/>
      <c r="E94" s="49"/>
      <c r="F94" s="49"/>
      <c r="G94" s="248"/>
      <c r="H94" s="245"/>
      <c r="I94" s="245"/>
      <c r="J94" s="248"/>
      <c r="K94" s="245"/>
      <c r="L94" s="245"/>
      <c r="M94" s="245"/>
      <c r="N94" s="245"/>
      <c r="O94" s="248"/>
      <c r="P94" s="245"/>
      <c r="Q94" s="245"/>
      <c r="Y94" s="13"/>
      <c r="Z94" s="25"/>
      <c r="AA94" s="25"/>
      <c r="AB94" s="13"/>
    </row>
    <row r="95" spans="2:28" ht="17">
      <c r="B95" s="4"/>
      <c r="C95" s="4"/>
      <c r="D95" s="4"/>
      <c r="E95" s="49"/>
      <c r="F95" s="49"/>
      <c r="G95" s="49"/>
      <c r="H95" s="49"/>
      <c r="I95" s="48"/>
      <c r="J95" s="248"/>
      <c r="K95" s="245"/>
      <c r="L95" s="245"/>
      <c r="M95" s="245"/>
      <c r="N95" s="245"/>
      <c r="O95" s="248"/>
      <c r="P95" s="245"/>
      <c r="Q95" s="245"/>
      <c r="Y95" s="13"/>
      <c r="Z95" s="25"/>
      <c r="AA95" s="25"/>
      <c r="AB95" s="13"/>
    </row>
    <row r="96" spans="2:28" ht="17">
      <c r="B96" s="12"/>
      <c r="C96" s="15"/>
      <c r="D96" s="15"/>
      <c r="E96" s="49"/>
      <c r="F96" s="49"/>
      <c r="G96" s="4"/>
      <c r="H96" s="49"/>
      <c r="I96" s="4"/>
      <c r="J96" s="245"/>
      <c r="K96" s="245"/>
      <c r="L96" s="245"/>
      <c r="M96" s="245"/>
      <c r="N96" s="245"/>
      <c r="O96" s="245"/>
      <c r="P96" s="245"/>
      <c r="Q96" s="245"/>
      <c r="Y96" s="13"/>
      <c r="Z96" s="25"/>
      <c r="AA96" s="25"/>
      <c r="AB96" s="13"/>
    </row>
    <row r="97" spans="2:28" ht="17">
      <c r="B97" s="12"/>
      <c r="C97" s="15"/>
      <c r="D97" s="15"/>
      <c r="E97" s="49"/>
      <c r="F97" s="49"/>
      <c r="G97" s="268"/>
      <c r="H97" s="49"/>
      <c r="I97" s="12"/>
      <c r="J97" s="245"/>
      <c r="K97" s="337"/>
      <c r="L97" s="49"/>
      <c r="M97" s="49"/>
      <c r="N97" s="49"/>
      <c r="O97" s="245"/>
      <c r="P97" s="245"/>
      <c r="Q97" s="245"/>
      <c r="Y97" s="13"/>
      <c r="Z97" s="25"/>
      <c r="AA97" s="25"/>
      <c r="AB97" s="13"/>
    </row>
    <row r="98" spans="2:28" ht="17">
      <c r="B98" s="12"/>
      <c r="C98" s="15"/>
      <c r="D98" s="15"/>
      <c r="E98" s="49"/>
      <c r="F98" s="49"/>
      <c r="G98" s="43"/>
      <c r="H98" s="49"/>
      <c r="I98" s="12"/>
      <c r="J98" s="245"/>
      <c r="K98" s="4"/>
      <c r="L98" s="4"/>
      <c r="M98" s="4"/>
      <c r="N98" s="49"/>
      <c r="O98" s="245"/>
      <c r="P98" s="245"/>
      <c r="Q98" s="245"/>
      <c r="Y98" s="13"/>
      <c r="Z98" s="25"/>
      <c r="AA98" s="25"/>
      <c r="AB98" s="13"/>
    </row>
    <row r="99" spans="2:28">
      <c r="B99" s="12"/>
      <c r="C99" s="15"/>
      <c r="D99" s="15"/>
      <c r="E99" s="248"/>
      <c r="F99" s="248"/>
      <c r="G99" s="43"/>
      <c r="H99" s="49"/>
      <c r="I99" s="12"/>
      <c r="J99" s="35"/>
      <c r="K99" s="37"/>
      <c r="L99" s="37"/>
      <c r="M99" s="43"/>
      <c r="N99" s="49"/>
      <c r="O99" s="245"/>
      <c r="P99" s="245"/>
      <c r="Q99" s="245"/>
      <c r="Y99" s="13"/>
      <c r="Z99" s="25"/>
      <c r="AA99" s="25"/>
      <c r="AB99" s="13"/>
    </row>
    <row r="100" spans="2:28" ht="17">
      <c r="B100" s="12"/>
      <c r="C100" s="15"/>
      <c r="D100" s="37"/>
      <c r="E100" s="49"/>
      <c r="F100" s="49"/>
      <c r="G100" s="268"/>
      <c r="H100" s="49"/>
      <c r="I100" s="49"/>
      <c r="J100" s="337"/>
      <c r="K100" s="37"/>
      <c r="L100" s="37"/>
      <c r="M100" s="43"/>
      <c r="N100" s="49"/>
      <c r="O100" s="245"/>
      <c r="P100" s="245"/>
      <c r="Q100" s="245"/>
      <c r="Y100" s="13"/>
      <c r="Z100" s="25"/>
      <c r="AA100" s="25"/>
      <c r="AB100" s="13"/>
    </row>
    <row r="101" spans="2:28" ht="17">
      <c r="B101" s="12"/>
      <c r="C101" s="15"/>
      <c r="D101" s="15"/>
      <c r="E101" s="4"/>
      <c r="F101" s="4"/>
      <c r="G101" s="43"/>
      <c r="H101" s="49"/>
      <c r="I101" s="12"/>
      <c r="J101" s="4"/>
      <c r="K101" s="15"/>
      <c r="L101" s="49"/>
      <c r="M101" s="43"/>
      <c r="N101" s="49"/>
      <c r="O101" s="245"/>
      <c r="P101" s="245"/>
      <c r="Q101" s="245"/>
      <c r="Y101" s="13"/>
      <c r="Z101" s="25"/>
      <c r="AA101" s="25"/>
      <c r="AB101" s="13"/>
    </row>
    <row r="102" spans="2:28">
      <c r="B102" s="49"/>
      <c r="C102" s="269"/>
      <c r="D102" s="15"/>
      <c r="E102" s="37"/>
      <c r="F102" s="37"/>
      <c r="G102" s="49"/>
      <c r="H102" s="49"/>
      <c r="I102" s="12"/>
      <c r="J102" s="15"/>
      <c r="K102" s="49"/>
      <c r="L102" s="49"/>
      <c r="M102" s="49"/>
      <c r="N102" s="49"/>
      <c r="O102" s="245"/>
      <c r="P102" s="245"/>
      <c r="Q102" s="245"/>
      <c r="Y102" s="13"/>
      <c r="Z102" s="25"/>
      <c r="AA102" s="25"/>
      <c r="AB102" s="13"/>
    </row>
    <row r="103" spans="2:28">
      <c r="B103" s="12"/>
      <c r="C103" s="267"/>
      <c r="D103" s="15"/>
      <c r="E103" s="37"/>
      <c r="F103" s="37"/>
      <c r="G103" s="49"/>
      <c r="H103" s="49"/>
      <c r="I103" s="49"/>
      <c r="J103" s="15"/>
      <c r="K103" s="49"/>
      <c r="L103" s="49"/>
      <c r="M103" s="49"/>
      <c r="N103" s="49"/>
      <c r="O103" s="245"/>
      <c r="P103" s="245"/>
      <c r="Q103" s="245"/>
      <c r="Y103" s="13"/>
      <c r="Z103" s="25"/>
      <c r="AA103" s="25"/>
      <c r="AB103" s="13"/>
    </row>
    <row r="104" spans="2:28">
      <c r="B104" s="12"/>
      <c r="C104" s="15"/>
      <c r="D104" s="15"/>
      <c r="E104" s="49"/>
      <c r="F104" s="49"/>
      <c r="G104" s="49"/>
      <c r="H104" s="49"/>
      <c r="I104" s="49"/>
      <c r="J104" s="15"/>
      <c r="K104" s="49"/>
      <c r="L104" s="49"/>
      <c r="M104" s="49"/>
      <c r="N104" s="49"/>
      <c r="O104" s="245"/>
      <c r="P104" s="245"/>
      <c r="Q104" s="245"/>
    </row>
    <row r="105" spans="2:28">
      <c r="B105" s="12"/>
      <c r="C105" s="15"/>
      <c r="D105" s="15"/>
      <c r="E105" s="37"/>
      <c r="F105" s="37"/>
      <c r="G105" s="49"/>
      <c r="H105" s="49"/>
      <c r="I105" s="49"/>
      <c r="J105" s="269"/>
      <c r="K105" s="49"/>
      <c r="L105" s="49"/>
      <c r="M105" s="49"/>
      <c r="N105" s="49"/>
      <c r="O105" s="245"/>
      <c r="P105" s="245"/>
      <c r="Q105" s="245"/>
    </row>
    <row r="106" spans="2:28">
      <c r="B106" s="245"/>
      <c r="C106" s="245"/>
      <c r="D106" s="245"/>
      <c r="E106" s="37"/>
      <c r="F106" s="37"/>
      <c r="G106" s="248"/>
      <c r="H106" s="245"/>
      <c r="I106" s="245"/>
      <c r="J106" s="267"/>
      <c r="K106" s="49"/>
      <c r="L106" s="49"/>
      <c r="M106" s="49"/>
      <c r="N106" s="49"/>
      <c r="O106" s="245"/>
      <c r="P106" s="245"/>
      <c r="Q106" s="245"/>
    </row>
    <row r="107" spans="2:28">
      <c r="B107" s="245"/>
      <c r="C107" s="245"/>
      <c r="D107" s="245"/>
      <c r="E107" s="49"/>
      <c r="F107" s="49"/>
      <c r="G107" s="245"/>
      <c r="H107" s="245"/>
      <c r="I107" s="245"/>
      <c r="J107" s="15"/>
      <c r="K107" s="49"/>
      <c r="L107" s="49"/>
      <c r="M107" s="49"/>
      <c r="N107" s="49"/>
      <c r="O107" s="245"/>
      <c r="P107" s="245"/>
      <c r="Q107" s="245"/>
    </row>
    <row r="108" spans="2:28">
      <c r="B108" s="245"/>
      <c r="C108" s="245"/>
      <c r="D108" s="245"/>
      <c r="E108" s="49"/>
      <c r="F108" s="49"/>
      <c r="G108" s="245"/>
      <c r="H108" s="245"/>
      <c r="I108" s="245"/>
      <c r="J108" s="269"/>
      <c r="K108" s="245"/>
      <c r="L108" s="245"/>
      <c r="M108" s="245"/>
      <c r="N108" s="245"/>
      <c r="O108" s="245"/>
      <c r="P108" s="245"/>
      <c r="Q108" s="245"/>
    </row>
    <row r="109" spans="2:28">
      <c r="B109" s="245"/>
      <c r="C109" s="245"/>
      <c r="D109" s="245"/>
      <c r="E109" s="49"/>
      <c r="F109" s="49"/>
      <c r="G109" s="245"/>
      <c r="H109" s="245"/>
      <c r="I109" s="245"/>
      <c r="J109" s="49"/>
      <c r="K109" s="245"/>
      <c r="L109" s="245"/>
      <c r="M109" s="245"/>
      <c r="N109" s="245"/>
      <c r="O109" s="245"/>
      <c r="P109" s="245"/>
      <c r="Q109" s="245"/>
    </row>
    <row r="110" spans="2:28">
      <c r="B110" s="245"/>
      <c r="C110" s="245"/>
      <c r="D110" s="245"/>
      <c r="E110" s="49"/>
      <c r="F110" s="49"/>
      <c r="G110" s="245"/>
      <c r="H110" s="245"/>
      <c r="I110" s="245"/>
      <c r="J110" s="49"/>
      <c r="K110" s="245"/>
      <c r="L110" s="245"/>
      <c r="M110" s="245"/>
      <c r="N110" s="245"/>
      <c r="O110" s="245"/>
      <c r="P110" s="245"/>
      <c r="Q110" s="245"/>
    </row>
    <row r="111" spans="2:28">
      <c r="B111" s="245"/>
      <c r="C111" s="245"/>
      <c r="D111" s="245"/>
      <c r="E111" s="49"/>
      <c r="F111" s="49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</row>
    <row r="112" spans="2:28">
      <c r="B112" s="245"/>
      <c r="C112" s="245"/>
      <c r="D112" s="245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</row>
    <row r="113" spans="2:17">
      <c r="B113" s="245"/>
      <c r="C113" s="245"/>
      <c r="D113" s="245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</row>
    <row r="114" spans="2:17">
      <c r="B114" s="245"/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O114" s="245"/>
      <c r="P114" s="245"/>
      <c r="Q114" s="245"/>
    </row>
    <row r="115" spans="2:17">
      <c r="B115" s="245"/>
      <c r="C115" s="245"/>
      <c r="D115" s="245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</row>
    <row r="116" spans="2:17">
      <c r="B116" s="245"/>
      <c r="C116" s="245"/>
      <c r="D116" s="245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</row>
    <row r="117" spans="2:17">
      <c r="B117" s="245"/>
      <c r="C117" s="245"/>
      <c r="D117" s="245"/>
      <c r="E117" s="245"/>
      <c r="F117" s="245"/>
      <c r="G117" s="245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</row>
    <row r="118" spans="2:17">
      <c r="B118" s="245"/>
      <c r="C118" s="245"/>
      <c r="D118" s="245"/>
      <c r="E118" s="245"/>
      <c r="F118" s="245"/>
      <c r="G118" s="245"/>
      <c r="H118" s="245"/>
      <c r="I118" s="245"/>
      <c r="J118" s="245"/>
      <c r="K118" s="245"/>
      <c r="L118" s="245"/>
      <c r="M118" s="245"/>
      <c r="N118" s="245"/>
      <c r="O118" s="245"/>
      <c r="P118" s="245"/>
      <c r="Q118" s="245"/>
    </row>
    <row r="119" spans="2:17">
      <c r="B119" s="245"/>
      <c r="C119" s="245"/>
      <c r="D119" s="245"/>
      <c r="E119" s="245"/>
      <c r="F119" s="245"/>
      <c r="G119" s="245"/>
      <c r="H119" s="245"/>
      <c r="I119" s="245"/>
      <c r="J119" s="245"/>
      <c r="K119" s="245"/>
      <c r="L119" s="245"/>
      <c r="M119" s="245"/>
      <c r="N119" s="245"/>
      <c r="O119" s="245"/>
      <c r="P119" s="245"/>
      <c r="Q119" s="245"/>
    </row>
    <row r="120" spans="2:17">
      <c r="B120" s="245"/>
      <c r="C120" s="245"/>
      <c r="D120" s="245"/>
      <c r="E120" s="245"/>
      <c r="F120" s="245"/>
      <c r="G120" s="245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</row>
    <row r="121" spans="2:17">
      <c r="B121" s="245"/>
      <c r="C121" s="245"/>
      <c r="D121" s="245"/>
      <c r="E121" s="245"/>
      <c r="F121" s="245"/>
      <c r="G121" s="245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</row>
    <row r="122" spans="2:17">
      <c r="B122" s="245"/>
      <c r="C122" s="245"/>
      <c r="D122" s="245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</row>
    <row r="123" spans="2:17">
      <c r="B123" s="245"/>
      <c r="C123" s="245"/>
      <c r="D123" s="245"/>
      <c r="E123" s="245"/>
      <c r="F123" s="245"/>
      <c r="G123" s="245"/>
      <c r="H123" s="245"/>
      <c r="I123" s="245"/>
      <c r="J123" s="245"/>
      <c r="K123" s="245"/>
      <c r="L123" s="245"/>
      <c r="M123" s="245"/>
      <c r="N123" s="245"/>
      <c r="O123" s="245"/>
      <c r="P123" s="245"/>
      <c r="Q123" s="245"/>
    </row>
    <row r="124" spans="2:17">
      <c r="B124" s="245"/>
      <c r="C124" s="245"/>
      <c r="D124" s="245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  <c r="O124" s="245"/>
      <c r="P124" s="245"/>
      <c r="Q124" s="245"/>
    </row>
    <row r="125" spans="2:17">
      <c r="B125" s="245"/>
      <c r="C125" s="245"/>
      <c r="D125" s="245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</row>
    <row r="126" spans="2:17">
      <c r="B126" s="245"/>
      <c r="C126" s="245"/>
      <c r="D126" s="245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</row>
    <row r="127" spans="2:17">
      <c r="B127" s="245"/>
      <c r="C127" s="245"/>
      <c r="D127" s="245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</row>
    <row r="128" spans="2:17">
      <c r="B128" s="245"/>
      <c r="C128" s="245"/>
      <c r="D128" s="245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5"/>
    </row>
    <row r="129" spans="2:17">
      <c r="B129" s="245"/>
      <c r="C129" s="245"/>
      <c r="D129" s="245"/>
      <c r="E129" s="245"/>
      <c r="F129" s="245"/>
      <c r="G129" s="245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</row>
    <row r="130" spans="2:17">
      <c r="B130" s="245"/>
      <c r="C130" s="245"/>
      <c r="D130" s="248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</row>
    <row r="131" spans="2:17">
      <c r="B131" s="245"/>
      <c r="C131" s="245"/>
      <c r="D131" s="248"/>
      <c r="E131" s="245"/>
      <c r="F131" s="245"/>
      <c r="G131" s="248"/>
      <c r="H131" s="248"/>
      <c r="I131" s="248"/>
      <c r="J131" s="245"/>
      <c r="K131" s="245"/>
      <c r="L131" s="245"/>
      <c r="M131" s="245"/>
      <c r="N131" s="245"/>
      <c r="O131" s="245"/>
      <c r="P131" s="245"/>
      <c r="Q131" s="245"/>
    </row>
    <row r="132" spans="2:17">
      <c r="B132" s="245"/>
      <c r="C132" s="245"/>
      <c r="D132" s="248"/>
      <c r="E132" s="245"/>
      <c r="F132" s="245"/>
      <c r="G132" s="266"/>
      <c r="H132" s="267"/>
      <c r="I132" s="267"/>
      <c r="J132" s="245"/>
      <c r="K132" s="245"/>
      <c r="L132" s="245"/>
      <c r="M132" s="245"/>
      <c r="N132" s="245"/>
      <c r="O132" s="245"/>
      <c r="P132" s="245"/>
      <c r="Q132" s="245"/>
    </row>
    <row r="133" spans="2:17" ht="17">
      <c r="B133" s="245"/>
      <c r="C133" s="245"/>
      <c r="D133" s="248"/>
      <c r="E133" s="245"/>
      <c r="F133" s="245"/>
      <c r="G133" s="4"/>
      <c r="H133" s="4"/>
      <c r="I133" s="4"/>
      <c r="J133" s="245"/>
      <c r="K133" s="248"/>
      <c r="L133" s="245"/>
      <c r="M133" s="245"/>
      <c r="N133" s="245"/>
      <c r="O133" s="245"/>
      <c r="P133" s="245"/>
      <c r="Q133" s="245"/>
    </row>
    <row r="134" spans="2:17">
      <c r="B134" s="245"/>
      <c r="C134" s="245"/>
      <c r="D134" s="248"/>
      <c r="E134" s="245"/>
      <c r="F134" s="245"/>
      <c r="G134" s="12"/>
      <c r="H134" s="15"/>
      <c r="I134" s="15"/>
      <c r="J134" s="245"/>
      <c r="K134" s="248"/>
      <c r="L134" s="245"/>
      <c r="M134" s="245"/>
      <c r="N134" s="245"/>
      <c r="O134" s="245"/>
      <c r="P134" s="245"/>
      <c r="Q134" s="245"/>
    </row>
    <row r="135" spans="2:17">
      <c r="B135" s="245"/>
      <c r="C135" s="245"/>
      <c r="D135" s="248"/>
      <c r="E135" s="245"/>
      <c r="F135" s="245"/>
      <c r="G135" s="12"/>
      <c r="H135" s="15"/>
      <c r="I135" s="15"/>
      <c r="J135" s="245"/>
      <c r="K135" s="248"/>
      <c r="L135" s="245"/>
      <c r="M135" s="245"/>
      <c r="N135" s="245"/>
      <c r="O135" s="245"/>
      <c r="P135" s="245"/>
      <c r="Q135" s="245"/>
    </row>
    <row r="136" spans="2:17">
      <c r="B136" s="245"/>
      <c r="C136" s="245"/>
      <c r="D136" s="248"/>
      <c r="E136" s="248"/>
      <c r="F136" s="248"/>
      <c r="G136" s="12"/>
      <c r="H136" s="15"/>
      <c r="I136" s="15"/>
      <c r="J136" s="248"/>
      <c r="K136" s="248"/>
      <c r="L136" s="245"/>
      <c r="M136" s="245"/>
      <c r="N136" s="245"/>
      <c r="O136" s="245"/>
      <c r="P136" s="245"/>
      <c r="Q136" s="245"/>
    </row>
    <row r="137" spans="2:17">
      <c r="B137" s="245"/>
      <c r="C137" s="245"/>
      <c r="D137" s="248"/>
      <c r="E137" s="248"/>
      <c r="F137" s="248"/>
      <c r="G137" s="12"/>
      <c r="H137" s="15"/>
      <c r="I137" s="15"/>
      <c r="J137" s="248"/>
      <c r="K137" s="248"/>
      <c r="L137" s="245"/>
      <c r="M137" s="245"/>
      <c r="N137" s="245"/>
      <c r="O137" s="245"/>
      <c r="P137" s="245"/>
      <c r="Q137" s="245"/>
    </row>
    <row r="138" spans="2:17">
      <c r="B138" s="245"/>
      <c r="C138" s="245"/>
      <c r="D138" s="248"/>
      <c r="E138" s="248"/>
      <c r="F138" s="248"/>
      <c r="G138" s="12"/>
      <c r="H138" s="15"/>
      <c r="I138" s="15"/>
      <c r="J138" s="248"/>
      <c r="K138" s="248"/>
      <c r="L138" s="245"/>
      <c r="M138" s="245"/>
      <c r="N138" s="245"/>
      <c r="O138" s="245"/>
      <c r="P138" s="245"/>
      <c r="Q138" s="245"/>
    </row>
    <row r="139" spans="2:17">
      <c r="B139" s="245"/>
      <c r="C139" s="245"/>
      <c r="D139" s="248"/>
      <c r="E139" s="248"/>
      <c r="F139" s="248"/>
      <c r="G139" s="12"/>
      <c r="H139" s="15"/>
      <c r="I139" s="15"/>
      <c r="J139" s="248"/>
      <c r="K139" s="248"/>
      <c r="L139" s="245"/>
      <c r="M139" s="245"/>
      <c r="N139" s="245"/>
      <c r="O139" s="245"/>
      <c r="P139" s="245"/>
      <c r="Q139" s="245"/>
    </row>
    <row r="140" spans="2:17">
      <c r="B140" s="245"/>
      <c r="C140" s="245"/>
      <c r="D140" s="248"/>
      <c r="E140" s="248"/>
      <c r="F140" s="248"/>
      <c r="G140" s="12"/>
      <c r="H140" s="15"/>
      <c r="I140" s="15"/>
      <c r="J140" s="248"/>
      <c r="K140" s="248"/>
      <c r="L140" s="245"/>
      <c r="M140" s="245"/>
      <c r="N140" s="245"/>
      <c r="O140" s="245"/>
      <c r="P140" s="245"/>
      <c r="Q140" s="245"/>
    </row>
    <row r="141" spans="2:17">
      <c r="B141" s="245"/>
      <c r="C141" s="245"/>
      <c r="D141" s="248"/>
      <c r="E141" s="248"/>
      <c r="F141" s="248"/>
      <c r="G141" s="12"/>
      <c r="H141" s="15"/>
      <c r="I141" s="15"/>
      <c r="J141" s="248"/>
      <c r="K141" s="248"/>
      <c r="L141" s="245"/>
      <c r="M141" s="245"/>
      <c r="N141" s="245"/>
      <c r="O141" s="245"/>
      <c r="P141" s="245"/>
      <c r="Q141" s="245"/>
    </row>
    <row r="142" spans="2:17">
      <c r="B142" s="245"/>
      <c r="C142" s="245"/>
      <c r="D142" s="248"/>
      <c r="E142" s="248"/>
      <c r="F142" s="248"/>
      <c r="G142" s="12"/>
      <c r="H142" s="15"/>
      <c r="I142" s="15"/>
      <c r="J142" s="248"/>
      <c r="K142" s="248"/>
      <c r="L142" s="245"/>
      <c r="M142" s="245"/>
      <c r="N142" s="245"/>
      <c r="O142" s="245"/>
      <c r="P142" s="245"/>
      <c r="Q142" s="245"/>
    </row>
    <row r="143" spans="2:17">
      <c r="B143" s="245"/>
      <c r="C143" s="245"/>
      <c r="D143" s="248"/>
      <c r="E143" s="248"/>
      <c r="F143" s="248"/>
      <c r="G143" s="248"/>
      <c r="H143" s="248"/>
      <c r="I143" s="248"/>
      <c r="J143" s="248"/>
      <c r="K143" s="248"/>
      <c r="L143" s="245"/>
      <c r="M143" s="245"/>
      <c r="N143" s="245"/>
      <c r="O143" s="245"/>
      <c r="P143" s="245"/>
      <c r="Q143" s="245"/>
    </row>
    <row r="144" spans="2:17">
      <c r="B144" s="245"/>
      <c r="C144" s="245"/>
      <c r="D144" s="248"/>
      <c r="E144" s="248"/>
      <c r="F144" s="248"/>
      <c r="G144" s="248"/>
      <c r="H144" s="248"/>
      <c r="I144" s="248"/>
      <c r="J144" s="248"/>
      <c r="K144" s="248"/>
      <c r="L144" s="245"/>
      <c r="M144" s="245"/>
      <c r="N144" s="245"/>
      <c r="O144" s="245"/>
      <c r="P144" s="245"/>
      <c r="Q144" s="245"/>
    </row>
    <row r="145" spans="2:17">
      <c r="B145" s="245"/>
      <c r="C145" s="245"/>
      <c r="D145" s="245"/>
      <c r="E145" s="248"/>
      <c r="F145" s="248"/>
      <c r="G145" s="248"/>
      <c r="H145" s="248"/>
      <c r="I145" s="248"/>
      <c r="J145" s="248"/>
      <c r="K145" s="248"/>
      <c r="L145" s="245"/>
      <c r="M145" s="245"/>
      <c r="N145" s="245"/>
      <c r="O145" s="245"/>
      <c r="P145" s="245"/>
      <c r="Q145" s="245"/>
    </row>
    <row r="146" spans="2:17">
      <c r="B146" s="245"/>
      <c r="C146" s="245"/>
      <c r="D146" s="245"/>
      <c r="E146" s="248"/>
      <c r="F146" s="248"/>
      <c r="G146" s="245"/>
      <c r="H146" s="245"/>
      <c r="I146" s="245"/>
      <c r="J146" s="248"/>
      <c r="K146" s="248"/>
      <c r="L146" s="245"/>
      <c r="M146" s="245"/>
      <c r="N146" s="245"/>
      <c r="O146" s="245"/>
      <c r="P146" s="245"/>
      <c r="Q146" s="245"/>
    </row>
    <row r="147" spans="2:17">
      <c r="B147" s="245"/>
      <c r="C147" s="245"/>
      <c r="D147" s="245"/>
      <c r="E147" s="248"/>
      <c r="F147" s="248"/>
      <c r="G147" s="245"/>
      <c r="H147" s="245"/>
      <c r="I147" s="245"/>
      <c r="J147" s="248"/>
      <c r="K147" s="248"/>
      <c r="L147" s="245"/>
      <c r="M147" s="245"/>
      <c r="N147" s="245"/>
      <c r="O147" s="245"/>
      <c r="P147" s="245"/>
      <c r="Q147" s="245"/>
    </row>
    <row r="148" spans="2:17">
      <c r="B148" s="245"/>
      <c r="C148" s="245"/>
      <c r="D148" s="245"/>
      <c r="E148" s="248"/>
      <c r="F148" s="248"/>
      <c r="G148" s="245"/>
      <c r="H148" s="245"/>
      <c r="I148" s="245"/>
      <c r="J148" s="248"/>
      <c r="K148" s="245"/>
      <c r="L148" s="245"/>
      <c r="M148" s="245"/>
      <c r="N148" s="245"/>
      <c r="O148" s="245"/>
      <c r="P148" s="245"/>
      <c r="Q148" s="245"/>
    </row>
    <row r="149" spans="2:17">
      <c r="B149" s="245"/>
      <c r="C149" s="245"/>
      <c r="D149" s="245"/>
      <c r="E149" s="248"/>
      <c r="F149" s="248"/>
      <c r="G149" s="245"/>
      <c r="H149" s="245"/>
      <c r="I149" s="245"/>
      <c r="J149" s="248"/>
      <c r="K149" s="245"/>
      <c r="L149" s="245"/>
      <c r="M149" s="245"/>
      <c r="N149" s="245"/>
      <c r="O149" s="245"/>
      <c r="P149" s="245"/>
      <c r="Q149" s="245"/>
    </row>
    <row r="150" spans="2:17">
      <c r="B150" s="245"/>
      <c r="C150" s="245"/>
      <c r="D150" s="245"/>
      <c r="E150" s="248"/>
      <c r="F150" s="248"/>
      <c r="G150" s="245"/>
      <c r="H150" s="245"/>
      <c r="I150" s="245"/>
      <c r="J150" s="248"/>
      <c r="K150" s="245"/>
      <c r="L150" s="245"/>
      <c r="M150" s="245"/>
      <c r="N150" s="245"/>
      <c r="O150" s="245"/>
      <c r="P150" s="245"/>
      <c r="Q150" s="245"/>
    </row>
    <row r="151" spans="2:17">
      <c r="B151" s="245"/>
      <c r="C151" s="245"/>
      <c r="D151" s="245"/>
      <c r="E151" s="245"/>
      <c r="F151" s="245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</row>
    <row r="152" spans="2:17">
      <c r="B152" s="245"/>
      <c r="C152" s="245"/>
      <c r="D152" s="245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5"/>
      <c r="P152" s="245"/>
      <c r="Q152" s="245"/>
    </row>
    <row r="153" spans="2:17">
      <c r="B153" s="245"/>
      <c r="C153" s="245"/>
      <c r="D153" s="245"/>
      <c r="E153" s="245"/>
      <c r="F153" s="245"/>
      <c r="G153" s="245"/>
      <c r="H153" s="245"/>
      <c r="I153" s="245"/>
      <c r="J153" s="245"/>
      <c r="K153" s="245"/>
      <c r="L153" s="245"/>
      <c r="M153" s="245"/>
      <c r="N153" s="245"/>
      <c r="O153" s="245"/>
      <c r="P153" s="245"/>
      <c r="Q153" s="245"/>
    </row>
    <row r="154" spans="2:17">
      <c r="B154" s="245"/>
      <c r="C154" s="245"/>
      <c r="D154" s="245"/>
      <c r="E154" s="245"/>
      <c r="F154" s="245"/>
      <c r="G154" s="245"/>
      <c r="H154" s="245"/>
      <c r="I154" s="245"/>
      <c r="J154" s="245"/>
      <c r="K154" s="245"/>
      <c r="L154" s="245"/>
      <c r="M154" s="245"/>
      <c r="N154" s="245"/>
      <c r="O154" s="245"/>
      <c r="P154" s="245"/>
      <c r="Q154" s="245"/>
    </row>
    <row r="155" spans="2:17">
      <c r="B155" s="245"/>
      <c r="C155" s="245"/>
      <c r="D155" s="245"/>
      <c r="E155" s="245"/>
      <c r="F155" s="245"/>
      <c r="G155" s="245"/>
      <c r="H155" s="245"/>
      <c r="I155" s="245"/>
      <c r="J155" s="245"/>
      <c r="K155" s="245"/>
      <c r="L155" s="245"/>
      <c r="M155" s="245"/>
      <c r="N155" s="245"/>
      <c r="O155" s="245"/>
      <c r="P155" s="245"/>
      <c r="Q155" s="245"/>
    </row>
    <row r="156" spans="2:17">
      <c r="B156" s="245"/>
      <c r="C156" s="245"/>
      <c r="D156" s="245"/>
      <c r="E156" s="245"/>
      <c r="F156" s="245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</row>
    <row r="157" spans="2:17">
      <c r="B157" s="245"/>
      <c r="C157" s="245"/>
      <c r="D157" s="245"/>
      <c r="E157" s="245"/>
      <c r="F157" s="245"/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</row>
    <row r="158" spans="2:17">
      <c r="B158" s="245"/>
      <c r="C158" s="245"/>
      <c r="D158" s="245"/>
      <c r="E158" s="245"/>
      <c r="F158" s="245"/>
      <c r="G158" s="245"/>
      <c r="H158" s="245"/>
      <c r="I158" s="245"/>
      <c r="J158" s="245"/>
      <c r="K158" s="245"/>
      <c r="L158" s="245"/>
      <c r="M158" s="245"/>
      <c r="N158" s="245"/>
      <c r="O158" s="245"/>
      <c r="P158" s="245"/>
      <c r="Q158" s="245"/>
    </row>
    <row r="159" spans="2:17">
      <c r="B159" s="245"/>
      <c r="C159" s="245"/>
      <c r="D159" s="245"/>
      <c r="E159" s="245"/>
      <c r="F159" s="245"/>
      <c r="G159" s="245"/>
      <c r="H159" s="245"/>
      <c r="I159" s="245"/>
      <c r="J159" s="245"/>
      <c r="K159" s="245"/>
      <c r="L159" s="245"/>
      <c r="M159" s="245"/>
      <c r="N159" s="245"/>
      <c r="O159" s="245"/>
      <c r="P159" s="245"/>
      <c r="Q159" s="245"/>
    </row>
    <row r="160" spans="2:17">
      <c r="B160" s="245"/>
      <c r="C160" s="245"/>
      <c r="D160" s="245"/>
      <c r="E160" s="245"/>
      <c r="F160" s="245"/>
      <c r="G160" s="245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</row>
    <row r="161" spans="2:17">
      <c r="B161" s="245"/>
      <c r="C161" s="245"/>
      <c r="D161" s="245"/>
      <c r="E161" s="245"/>
      <c r="F161" s="245"/>
      <c r="G161" s="245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</row>
    <row r="162" spans="2:17">
      <c r="B162" s="245"/>
      <c r="C162" s="245"/>
      <c r="D162" s="245"/>
      <c r="E162" s="245"/>
      <c r="F162" s="245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</row>
    <row r="163" spans="2:17">
      <c r="B163" s="245"/>
      <c r="C163" s="245"/>
      <c r="D163" s="245"/>
      <c r="E163" s="245"/>
      <c r="F163" s="245"/>
      <c r="G163" s="245"/>
      <c r="H163" s="245"/>
      <c r="I163" s="245"/>
      <c r="J163" s="245"/>
      <c r="K163" s="245"/>
      <c r="L163" s="245"/>
      <c r="M163" s="245"/>
      <c r="N163" s="245"/>
      <c r="O163" s="245"/>
      <c r="P163" s="245"/>
      <c r="Q163" s="245"/>
    </row>
    <row r="164" spans="2:17">
      <c r="B164" s="245"/>
      <c r="C164" s="245"/>
      <c r="D164" s="245"/>
      <c r="E164" s="245"/>
      <c r="F164" s="245"/>
      <c r="G164" s="245"/>
      <c r="H164" s="245"/>
      <c r="I164" s="245"/>
      <c r="J164" s="245"/>
      <c r="K164" s="245"/>
      <c r="L164" s="245"/>
      <c r="M164" s="245"/>
      <c r="N164" s="245"/>
      <c r="O164" s="245"/>
      <c r="P164" s="245"/>
      <c r="Q164" s="245"/>
    </row>
    <row r="165" spans="2:17">
      <c r="B165" s="245"/>
      <c r="C165" s="245"/>
      <c r="D165" s="245"/>
      <c r="E165" s="245"/>
      <c r="F165" s="245"/>
      <c r="G165" s="245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</row>
    <row r="166" spans="2:17">
      <c r="B166" s="245"/>
      <c r="C166" s="245"/>
      <c r="D166" s="245"/>
      <c r="E166" s="245"/>
      <c r="F166" s="245"/>
      <c r="G166" s="245"/>
      <c r="H166" s="245"/>
      <c r="I166" s="245"/>
      <c r="J166" s="245"/>
      <c r="K166" s="245"/>
      <c r="L166" s="245"/>
      <c r="M166" s="245"/>
      <c r="N166" s="245"/>
      <c r="O166" s="245"/>
      <c r="P166" s="245"/>
      <c r="Q166" s="245"/>
    </row>
    <row r="167" spans="2:17">
      <c r="B167" s="245"/>
      <c r="C167" s="245"/>
      <c r="D167" s="245"/>
      <c r="E167" s="245"/>
      <c r="F167" s="245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</row>
    <row r="168" spans="2:17">
      <c r="B168" s="245"/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</row>
    <row r="169" spans="2:17">
      <c r="B169" s="245"/>
      <c r="C169" s="245"/>
      <c r="D169" s="245"/>
      <c r="E169" s="245"/>
      <c r="F169" s="245"/>
      <c r="G169" s="245"/>
      <c r="H169" s="245"/>
      <c r="I169" s="245"/>
      <c r="J169" s="245"/>
      <c r="K169" s="245"/>
      <c r="L169" s="245"/>
      <c r="M169" s="245"/>
      <c r="N169" s="245"/>
      <c r="O169" s="245"/>
      <c r="P169" s="245"/>
      <c r="Q169" s="245"/>
    </row>
    <row r="170" spans="2:17">
      <c r="B170" s="245"/>
      <c r="C170" s="245"/>
      <c r="D170" s="245"/>
      <c r="E170" s="245"/>
      <c r="F170" s="245"/>
      <c r="G170" s="245"/>
      <c r="H170" s="245"/>
      <c r="I170" s="245"/>
      <c r="J170" s="245"/>
      <c r="K170" s="245"/>
      <c r="L170" s="245"/>
      <c r="M170" s="245"/>
      <c r="N170" s="245"/>
      <c r="O170" s="245"/>
      <c r="P170" s="245"/>
      <c r="Q170" s="245"/>
    </row>
    <row r="171" spans="2:17">
      <c r="B171" s="245"/>
      <c r="C171" s="245"/>
      <c r="D171" s="245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</row>
    <row r="172" spans="2:17">
      <c r="B172" s="245"/>
      <c r="C172" s="245"/>
      <c r="D172" s="245"/>
      <c r="E172" s="245"/>
      <c r="F172" s="245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</row>
    <row r="173" spans="2:17">
      <c r="B173" s="245"/>
      <c r="C173" s="245"/>
      <c r="D173" s="245"/>
      <c r="E173" s="245"/>
      <c r="F173" s="245"/>
      <c r="G173" s="245"/>
      <c r="H173" s="245"/>
      <c r="I173" s="245"/>
      <c r="J173" s="245"/>
      <c r="K173" s="245"/>
      <c r="L173" s="245"/>
      <c r="M173" s="245"/>
      <c r="N173" s="245"/>
      <c r="O173" s="245"/>
      <c r="P173" s="245"/>
      <c r="Q173" s="245"/>
    </row>
    <row r="174" spans="2:17">
      <c r="B174" s="245"/>
      <c r="C174" s="245"/>
      <c r="D174" s="245"/>
      <c r="E174" s="245"/>
      <c r="F174" s="245"/>
      <c r="G174" s="245"/>
      <c r="H174" s="245"/>
      <c r="I174" s="245"/>
      <c r="J174" s="245"/>
      <c r="K174" s="245"/>
      <c r="L174" s="245"/>
      <c r="M174" s="245"/>
      <c r="N174" s="245"/>
      <c r="O174" s="245"/>
      <c r="P174" s="245"/>
      <c r="Q174" s="245"/>
    </row>
    <row r="175" spans="2:17">
      <c r="B175" s="245"/>
      <c r="C175" s="245"/>
      <c r="D175" s="245"/>
      <c r="E175" s="245"/>
      <c r="F175" s="245"/>
      <c r="G175" s="245"/>
      <c r="H175" s="245"/>
      <c r="I175" s="245"/>
      <c r="J175" s="245"/>
      <c r="K175" s="245"/>
      <c r="L175" s="245"/>
      <c r="M175" s="245"/>
      <c r="N175" s="245"/>
      <c r="O175" s="245"/>
      <c r="P175" s="245"/>
      <c r="Q175" s="245"/>
    </row>
    <row r="176" spans="2:17">
      <c r="B176" s="245"/>
      <c r="C176" s="245"/>
      <c r="D176" s="245"/>
      <c r="E176" s="245"/>
      <c r="F176" s="245"/>
      <c r="G176" s="245"/>
      <c r="H176" s="245"/>
      <c r="I176" s="245"/>
      <c r="J176" s="245"/>
      <c r="K176" s="245"/>
      <c r="L176" s="245"/>
      <c r="M176" s="245"/>
      <c r="N176" s="245"/>
      <c r="O176" s="245"/>
      <c r="P176" s="245"/>
      <c r="Q176" s="245"/>
    </row>
    <row r="177" spans="2:17">
      <c r="B177" s="245"/>
      <c r="C177" s="245"/>
      <c r="D177" s="245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</row>
    <row r="178" spans="2:17">
      <c r="B178" s="245"/>
      <c r="C178" s="245"/>
      <c r="D178" s="245"/>
      <c r="E178" s="245"/>
      <c r="F178" s="245"/>
      <c r="G178" s="245"/>
      <c r="H178" s="245"/>
      <c r="I178" s="245"/>
      <c r="J178" s="245"/>
      <c r="K178" s="245"/>
      <c r="L178" s="245"/>
      <c r="M178" s="245"/>
      <c r="N178" s="245"/>
      <c r="O178" s="245"/>
      <c r="P178" s="245"/>
      <c r="Q178" s="245"/>
    </row>
    <row r="179" spans="2:17">
      <c r="B179" s="245"/>
      <c r="C179" s="245"/>
      <c r="D179" s="245"/>
      <c r="E179" s="245"/>
      <c r="F179" s="245"/>
      <c r="G179" s="245"/>
      <c r="H179" s="245"/>
      <c r="I179" s="245"/>
      <c r="J179" s="245"/>
      <c r="K179" s="245"/>
      <c r="L179" s="245"/>
      <c r="M179" s="245"/>
      <c r="N179" s="245"/>
      <c r="O179" s="245"/>
      <c r="P179" s="245"/>
      <c r="Q179" s="245"/>
    </row>
    <row r="180" spans="2:17">
      <c r="B180" s="245"/>
      <c r="C180" s="245"/>
      <c r="D180" s="245"/>
      <c r="E180" s="245"/>
      <c r="F180" s="245"/>
      <c r="G180" s="245"/>
      <c r="H180" s="245"/>
      <c r="I180" s="245"/>
      <c r="J180" s="245"/>
      <c r="K180" s="245"/>
      <c r="L180" s="245"/>
      <c r="M180" s="245"/>
      <c r="N180" s="245"/>
      <c r="O180" s="245"/>
      <c r="P180" s="245"/>
      <c r="Q180" s="245"/>
    </row>
    <row r="181" spans="2:17">
      <c r="B181" s="245"/>
      <c r="C181" s="245"/>
      <c r="D181" s="245"/>
      <c r="E181" s="245"/>
      <c r="F181" s="245"/>
      <c r="G181" s="245"/>
      <c r="H181" s="245"/>
      <c r="I181" s="245"/>
      <c r="J181" s="245"/>
      <c r="K181" s="245"/>
      <c r="L181" s="245"/>
      <c r="M181" s="245"/>
      <c r="N181" s="245"/>
      <c r="O181" s="245"/>
      <c r="P181" s="245"/>
      <c r="Q181" s="245"/>
    </row>
    <row r="182" spans="2:17">
      <c r="B182" s="245"/>
      <c r="C182" s="245"/>
      <c r="D182" s="245"/>
      <c r="E182" s="245"/>
      <c r="F182" s="245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</row>
    <row r="183" spans="2:17">
      <c r="B183" s="245"/>
      <c r="C183" s="245"/>
      <c r="D183" s="245"/>
      <c r="E183" s="245"/>
      <c r="F183" s="245"/>
      <c r="G183" s="245"/>
      <c r="H183" s="245"/>
      <c r="I183" s="245"/>
      <c r="J183" s="245"/>
      <c r="K183" s="245"/>
      <c r="L183" s="245"/>
      <c r="M183" s="245"/>
      <c r="N183" s="245"/>
      <c r="O183" s="245"/>
      <c r="P183" s="245"/>
      <c r="Q183" s="245"/>
    </row>
    <row r="184" spans="2:17">
      <c r="B184" s="245"/>
      <c r="C184" s="245"/>
      <c r="D184" s="245"/>
      <c r="E184" s="245"/>
      <c r="F184" s="245"/>
      <c r="G184" s="245"/>
      <c r="H184" s="245"/>
      <c r="I184" s="245"/>
      <c r="J184" s="245"/>
      <c r="K184" s="245"/>
      <c r="L184" s="245"/>
      <c r="M184" s="245"/>
      <c r="N184" s="245"/>
      <c r="O184" s="245"/>
      <c r="P184" s="245"/>
      <c r="Q184" s="245"/>
    </row>
    <row r="185" spans="2:17">
      <c r="B185" s="245"/>
      <c r="C185" s="245"/>
      <c r="D185" s="245"/>
      <c r="E185" s="245"/>
      <c r="F185" s="245"/>
      <c r="G185" s="245"/>
      <c r="H185" s="245"/>
      <c r="I185" s="245"/>
      <c r="J185" s="245"/>
      <c r="K185" s="245"/>
      <c r="L185" s="245"/>
      <c r="M185" s="245"/>
      <c r="N185" s="245"/>
      <c r="O185" s="245"/>
      <c r="P185" s="245"/>
      <c r="Q185" s="245"/>
    </row>
    <row r="186" spans="2:17">
      <c r="B186" s="245"/>
      <c r="C186" s="245"/>
      <c r="D186" s="245"/>
      <c r="E186" s="245"/>
      <c r="F186" s="245"/>
      <c r="G186" s="245"/>
      <c r="H186" s="245"/>
      <c r="I186" s="245"/>
      <c r="J186" s="245"/>
      <c r="K186" s="245"/>
      <c r="L186" s="245"/>
      <c r="M186" s="245"/>
      <c r="N186" s="245"/>
      <c r="O186" s="245"/>
      <c r="P186" s="245"/>
      <c r="Q186" s="245"/>
    </row>
    <row r="187" spans="2:17">
      <c r="B187" s="245"/>
      <c r="C187" s="245"/>
      <c r="D187" s="245"/>
      <c r="E187" s="245"/>
      <c r="F187" s="245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</row>
    <row r="188" spans="2:17">
      <c r="B188" s="245"/>
      <c r="C188" s="245"/>
      <c r="D188" s="245"/>
      <c r="E188" s="245"/>
      <c r="F188" s="245"/>
      <c r="G188" s="245"/>
      <c r="H188" s="245"/>
      <c r="I188" s="245"/>
      <c r="J188" s="245"/>
      <c r="K188" s="245"/>
      <c r="L188" s="245"/>
      <c r="M188" s="245"/>
      <c r="N188" s="245"/>
      <c r="O188" s="245"/>
      <c r="P188" s="245"/>
      <c r="Q188" s="245"/>
    </row>
    <row r="189" spans="2:17">
      <c r="B189" s="245"/>
      <c r="C189" s="245"/>
      <c r="D189" s="245"/>
      <c r="E189" s="245"/>
      <c r="F189" s="245"/>
      <c r="G189" s="245"/>
      <c r="H189" s="245"/>
      <c r="I189" s="245"/>
      <c r="J189" s="245"/>
      <c r="K189" s="245"/>
      <c r="L189" s="245"/>
      <c r="M189" s="245"/>
      <c r="N189" s="245"/>
      <c r="O189" s="245"/>
      <c r="P189" s="245"/>
      <c r="Q189" s="245"/>
    </row>
    <row r="190" spans="2:17">
      <c r="B190" s="245"/>
      <c r="C190" s="245"/>
      <c r="D190" s="245"/>
      <c r="E190" s="245"/>
      <c r="F190" s="245"/>
      <c r="G190" s="245"/>
      <c r="H190" s="245"/>
      <c r="I190" s="245"/>
      <c r="J190" s="245"/>
      <c r="K190" s="245"/>
      <c r="L190" s="245"/>
      <c r="M190" s="245"/>
      <c r="N190" s="245"/>
      <c r="O190" s="245"/>
      <c r="P190" s="245"/>
      <c r="Q190" s="245"/>
    </row>
    <row r="191" spans="2:17">
      <c r="B191" s="245"/>
      <c r="C191" s="245"/>
      <c r="D191" s="245"/>
      <c r="E191" s="245"/>
      <c r="F191" s="245"/>
      <c r="G191" s="245"/>
      <c r="H191" s="245"/>
      <c r="I191" s="245"/>
      <c r="J191" s="245"/>
      <c r="K191" s="245"/>
      <c r="L191" s="245"/>
      <c r="M191" s="245"/>
      <c r="N191" s="245"/>
      <c r="O191" s="245"/>
      <c r="P191" s="245"/>
      <c r="Q191" s="245"/>
    </row>
    <row r="192" spans="2:17">
      <c r="B192" s="245"/>
      <c r="C192" s="245"/>
      <c r="D192" s="245"/>
      <c r="E192" s="245"/>
      <c r="F192" s="245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</row>
    <row r="193" spans="2:17">
      <c r="B193" s="245"/>
      <c r="C193" s="245"/>
      <c r="D193" s="245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</row>
    <row r="194" spans="2:17">
      <c r="B194" s="245"/>
      <c r="C194" s="245"/>
      <c r="D194" s="245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</row>
    <row r="195" spans="2:17">
      <c r="B195" s="245"/>
      <c r="C195" s="245"/>
      <c r="D195" s="245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</row>
    <row r="196" spans="2:17">
      <c r="B196" s="245"/>
      <c r="C196" s="245"/>
      <c r="D196" s="245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</row>
    <row r="197" spans="2:17">
      <c r="B197" s="245"/>
      <c r="C197" s="245"/>
      <c r="D197" s="245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</row>
    <row r="198" spans="2:17">
      <c r="B198" s="245"/>
      <c r="C198" s="245"/>
      <c r="D198" s="245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</row>
    <row r="199" spans="2:17">
      <c r="B199" s="245"/>
      <c r="C199" s="245"/>
      <c r="D199" s="245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</row>
    <row r="200" spans="2:17">
      <c r="B200" s="245"/>
      <c r="C200" s="245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</row>
    <row r="201" spans="2:17">
      <c r="B201" s="245"/>
      <c r="C201" s="245"/>
      <c r="D201" s="245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</row>
    <row r="202" spans="2:17">
      <c r="B202" s="245"/>
      <c r="C202" s="245"/>
      <c r="D202" s="245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</row>
    <row r="203" spans="2:17"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</row>
    <row r="204" spans="2:17">
      <c r="B204" s="245"/>
      <c r="C204" s="245"/>
      <c r="D204" s="245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</row>
    <row r="205" spans="2:17">
      <c r="B205" s="245"/>
      <c r="C205" s="245"/>
      <c r="D205" s="245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</row>
    <row r="206" spans="2:17">
      <c r="B206" s="245"/>
      <c r="C206" s="245"/>
      <c r="D206" s="245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</row>
    <row r="207" spans="2:17">
      <c r="B207" s="245"/>
      <c r="C207" s="245"/>
      <c r="D207" s="245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</row>
    <row r="208" spans="2:17">
      <c r="B208" s="245"/>
      <c r="C208" s="245"/>
      <c r="D208" s="245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</row>
    <row r="209" spans="2:17">
      <c r="B209" s="245"/>
      <c r="C209" s="245"/>
      <c r="D209" s="245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</row>
    <row r="210" spans="2:17">
      <c r="B210" s="245"/>
      <c r="C210" s="245"/>
      <c r="D210" s="245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</row>
    <row r="211" spans="2:17">
      <c r="B211" s="245"/>
      <c r="C211" s="245"/>
      <c r="D211" s="245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</row>
    <row r="212" spans="2:17">
      <c r="B212" s="245"/>
      <c r="C212" s="245"/>
      <c r="D212" s="245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</row>
    <row r="213" spans="2:17">
      <c r="B213" s="245"/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</row>
    <row r="214" spans="2:17">
      <c r="B214" s="245"/>
      <c r="C214" s="245"/>
      <c r="D214" s="245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</row>
    <row r="215" spans="2:17">
      <c r="B215" s="245"/>
      <c r="C215" s="245"/>
      <c r="D215" s="245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</row>
    <row r="216" spans="2:17">
      <c r="B216" s="245"/>
      <c r="C216" s="245"/>
      <c r="D216" s="245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</row>
    <row r="217" spans="2:17">
      <c r="B217" s="245"/>
      <c r="C217" s="245"/>
      <c r="D217" s="245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</row>
    <row r="218" spans="2:17">
      <c r="B218" s="245"/>
      <c r="C218" s="245"/>
      <c r="D218" s="245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</row>
    <row r="219" spans="2:17">
      <c r="B219" s="245"/>
      <c r="C219" s="245"/>
      <c r="D219" s="245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</row>
    <row r="220" spans="2:17">
      <c r="B220" s="245"/>
      <c r="C220" s="245"/>
      <c r="D220" s="245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</row>
    <row r="221" spans="2:17">
      <c r="B221" s="245"/>
      <c r="C221" s="245"/>
      <c r="D221" s="245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</row>
    <row r="222" spans="2:17">
      <c r="B222" s="245"/>
      <c r="C222" s="245"/>
      <c r="D222" s="245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</row>
    <row r="223" spans="2:17">
      <c r="B223" s="245"/>
      <c r="C223" s="245"/>
      <c r="D223" s="245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</row>
    <row r="224" spans="2:17">
      <c r="B224" s="245"/>
      <c r="C224" s="245"/>
      <c r="D224" s="245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</row>
    <row r="225" spans="2:17">
      <c r="B225" s="245"/>
      <c r="C225" s="245"/>
      <c r="D225" s="245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</row>
    <row r="226" spans="2:17">
      <c r="B226" s="245"/>
      <c r="C226" s="245"/>
      <c r="D226" s="245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</row>
    <row r="227" spans="2:17">
      <c r="B227" s="245"/>
      <c r="C227" s="245"/>
      <c r="D227" s="245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</row>
    <row r="228" spans="2:17">
      <c r="B228" s="245"/>
      <c r="C228" s="245"/>
      <c r="D228" s="245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</row>
    <row r="229" spans="2:17">
      <c r="B229" s="245"/>
      <c r="C229" s="245"/>
      <c r="D229" s="245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</row>
    <row r="230" spans="2:17">
      <c r="B230" s="245"/>
      <c r="C230" s="245"/>
      <c r="D230" s="245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</row>
    <row r="231" spans="2:17">
      <c r="B231" s="245"/>
      <c r="C231" s="245"/>
      <c r="D231" s="245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</row>
    <row r="232" spans="2:17">
      <c r="B232" s="245"/>
      <c r="C232" s="245"/>
      <c r="D232" s="245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</row>
    <row r="233" spans="2:17">
      <c r="B233" s="245"/>
      <c r="C233" s="245"/>
      <c r="D233" s="245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</row>
    <row r="234" spans="2:17">
      <c r="B234" s="245"/>
      <c r="C234" s="245"/>
      <c r="D234" s="245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</row>
    <row r="235" spans="2:17">
      <c r="B235" s="245"/>
      <c r="C235" s="245"/>
      <c r="D235" s="245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</row>
    <row r="236" spans="2:17">
      <c r="B236" s="245"/>
      <c r="C236" s="245"/>
      <c r="D236" s="245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</row>
    <row r="237" spans="2:17">
      <c r="B237" s="245"/>
      <c r="C237" s="245"/>
      <c r="D237" s="245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</row>
    <row r="238" spans="2:17">
      <c r="B238" s="245"/>
      <c r="C238" s="245"/>
      <c r="D238" s="245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</row>
    <row r="239" spans="2:17">
      <c r="B239" s="245"/>
      <c r="C239" s="245"/>
      <c r="D239" s="245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</row>
    <row r="240" spans="2:17">
      <c r="B240" s="245"/>
      <c r="C240" s="245"/>
      <c r="D240" s="245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</row>
    <row r="241" spans="2:17">
      <c r="B241" s="245"/>
      <c r="C241" s="245"/>
      <c r="D241" s="245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</row>
    <row r="242" spans="2:17">
      <c r="B242" s="245"/>
      <c r="C242" s="245"/>
      <c r="D242" s="245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</row>
    <row r="243" spans="2:17">
      <c r="B243" s="245"/>
      <c r="C243" s="245"/>
      <c r="D243" s="245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</row>
    <row r="244" spans="2:17">
      <c r="B244" s="245"/>
      <c r="C244" s="245"/>
      <c r="D244" s="245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</row>
    <row r="245" spans="2:17">
      <c r="B245" s="245"/>
      <c r="C245" s="245"/>
      <c r="D245" s="245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</row>
    <row r="246" spans="2:17"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</row>
    <row r="247" spans="2:17">
      <c r="B247" s="245"/>
      <c r="C247" s="245"/>
      <c r="D247" s="245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</row>
    <row r="248" spans="2:17">
      <c r="B248" s="245"/>
      <c r="C248" s="245"/>
      <c r="D248" s="245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</row>
    <row r="249" spans="2:17">
      <c r="B249" s="245"/>
      <c r="C249" s="245"/>
      <c r="D249" s="245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</row>
    <row r="250" spans="2:17">
      <c r="B250" s="245"/>
      <c r="C250" s="245"/>
      <c r="D250" s="245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</row>
    <row r="251" spans="2:17"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</row>
    <row r="252" spans="2:17">
      <c r="B252" s="245"/>
      <c r="C252" s="245"/>
      <c r="D252" s="245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</row>
    <row r="253" spans="2:17">
      <c r="B253" s="245"/>
      <c r="C253" s="245"/>
      <c r="D253" s="245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</row>
    <row r="254" spans="2:17">
      <c r="B254" s="245"/>
      <c r="C254" s="245"/>
      <c r="D254" s="245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</row>
    <row r="255" spans="2:17">
      <c r="B255" s="245"/>
      <c r="C255" s="245"/>
      <c r="D255" s="245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</row>
    <row r="256" spans="2:17">
      <c r="B256" s="245"/>
      <c r="C256" s="245"/>
      <c r="D256" s="245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</row>
    <row r="257" spans="2:17">
      <c r="B257" s="245"/>
      <c r="C257" s="245"/>
      <c r="D257" s="245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</row>
    <row r="258" spans="2:17">
      <c r="B258" s="245"/>
      <c r="C258" s="245"/>
      <c r="D258" s="245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</row>
    <row r="259" spans="2:17">
      <c r="B259" s="245"/>
      <c r="C259" s="245"/>
      <c r="D259" s="245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</row>
    <row r="260" spans="2:17">
      <c r="B260" s="245"/>
      <c r="C260" s="245"/>
      <c r="D260" s="245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</row>
    <row r="261" spans="2:17">
      <c r="B261" s="245"/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</row>
    <row r="262" spans="2:17">
      <c r="B262" s="245"/>
      <c r="C262" s="245"/>
      <c r="D262" s="245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</row>
    <row r="263" spans="2:17">
      <c r="B263" s="245"/>
      <c r="C263" s="245"/>
      <c r="D263" s="245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</row>
    <row r="264" spans="2:17">
      <c r="B264" s="245"/>
      <c r="C264" s="245"/>
      <c r="D264" s="245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</row>
    <row r="265" spans="2:17">
      <c r="B265" s="245"/>
      <c r="C265" s="245"/>
      <c r="D265" s="245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</row>
    <row r="266" spans="2:17">
      <c r="B266" s="245"/>
      <c r="C266" s="245"/>
      <c r="D266" s="245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</row>
    <row r="267" spans="2:17">
      <c r="B267" s="245"/>
      <c r="C267" s="245"/>
      <c r="D267" s="245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</row>
    <row r="268" spans="2:17">
      <c r="B268" s="245"/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</row>
    <row r="269" spans="2:17">
      <c r="B269" s="245"/>
      <c r="C269" s="245"/>
      <c r="D269" s="245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</row>
    <row r="270" spans="2:17">
      <c r="B270" s="245"/>
      <c r="C270" s="245"/>
      <c r="D270" s="245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</row>
    <row r="271" spans="2:17">
      <c r="B271" s="245"/>
      <c r="C271" s="245"/>
      <c r="D271" s="245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</row>
    <row r="272" spans="2:17"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</row>
    <row r="273" spans="5:17">
      <c r="E273" s="245"/>
      <c r="F273" s="245"/>
      <c r="J273" s="245"/>
      <c r="K273" s="245"/>
      <c r="L273" s="245"/>
      <c r="M273" s="245"/>
      <c r="N273" s="245"/>
      <c r="O273" s="245"/>
      <c r="P273" s="245"/>
      <c r="Q273" s="245"/>
    </row>
    <row r="274" spans="5:17">
      <c r="E274" s="245"/>
      <c r="F274" s="245"/>
      <c r="J274" s="245"/>
      <c r="K274" s="245"/>
      <c r="L274" s="245"/>
      <c r="M274" s="245"/>
      <c r="N274" s="245"/>
      <c r="O274" s="245"/>
      <c r="P274" s="245"/>
      <c r="Q274" s="245"/>
    </row>
    <row r="275" spans="5:17">
      <c r="E275" s="245"/>
      <c r="F275" s="245"/>
      <c r="J275" s="245"/>
      <c r="O275" s="245"/>
      <c r="P275" s="245"/>
      <c r="Q275" s="245"/>
    </row>
    <row r="276" spans="5:17">
      <c r="E276" s="245"/>
      <c r="F276" s="245"/>
      <c r="J276" s="245"/>
      <c r="O276" s="245"/>
      <c r="P276" s="245"/>
      <c r="Q276" s="245"/>
    </row>
    <row r="277" spans="5:17">
      <c r="E277" s="245"/>
      <c r="F277" s="245"/>
      <c r="J277" s="245"/>
      <c r="O277" s="245"/>
      <c r="P277" s="245"/>
      <c r="Q277" s="245"/>
    </row>
  </sheetData>
  <mergeCells count="3">
    <mergeCell ref="C67:D67"/>
    <mergeCell ref="C80:D80"/>
    <mergeCell ref="C94:D94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1"/>
  <sheetViews>
    <sheetView tabSelected="1" workbookViewId="0">
      <selection activeCell="L12" sqref="L12"/>
    </sheetView>
  </sheetViews>
  <sheetFormatPr baseColWidth="10" defaultColWidth="11.5" defaultRowHeight="15" x14ac:dyDescent="0"/>
  <cols>
    <col min="1" max="1" width="4.1640625" customWidth="1"/>
    <col min="2" max="2" width="0.5" customWidth="1"/>
    <col min="3" max="4" width="1.33203125" customWidth="1"/>
    <col min="5" max="5" width="1.1640625" customWidth="1"/>
    <col min="6" max="6" width="1.83203125" customWidth="1"/>
    <col min="7" max="7" width="19.5" customWidth="1"/>
    <col min="13" max="13" width="19.33203125" customWidth="1"/>
    <col min="14" max="15" width="0" hidden="1" customWidth="1"/>
    <col min="17" max="17" width="9" customWidth="1"/>
    <col min="19" max="19" width="17.5" customWidth="1"/>
    <col min="20" max="21" width="0" hidden="1" customWidth="1"/>
    <col min="23" max="23" width="20.6640625" customWidth="1"/>
    <col min="24" max="25" width="0" hidden="1" customWidth="1"/>
    <col min="29" max="29" width="18.6640625" bestFit="1" customWidth="1"/>
    <col min="30" max="30" width="21.5" customWidth="1"/>
  </cols>
  <sheetData>
    <row r="1" spans="1:32" ht="23">
      <c r="A1" s="149"/>
      <c r="B1" s="149"/>
      <c r="C1" s="149"/>
      <c r="D1" s="149"/>
      <c r="E1" s="149"/>
      <c r="F1" s="149"/>
      <c r="G1" s="150"/>
      <c r="M1" s="535" t="s">
        <v>578</v>
      </c>
      <c r="N1" s="535"/>
      <c r="O1" s="535"/>
      <c r="P1" s="535"/>
      <c r="Q1" s="535"/>
      <c r="R1" s="535"/>
      <c r="S1" s="535"/>
      <c r="T1" s="535"/>
      <c r="U1" s="535"/>
      <c r="V1" s="535"/>
      <c r="W1" s="535"/>
    </row>
    <row r="2" spans="1:32" ht="16" thickBot="1">
      <c r="A2" s="149"/>
      <c r="B2" s="149"/>
      <c r="C2" s="149"/>
      <c r="D2" s="149"/>
      <c r="E2" s="149"/>
      <c r="F2" s="149"/>
      <c r="G2" s="150"/>
      <c r="M2" s="276"/>
      <c r="N2" s="276"/>
      <c r="O2" s="276"/>
      <c r="P2" s="276"/>
      <c r="Q2" s="276"/>
      <c r="R2" s="276"/>
      <c r="S2" s="276"/>
      <c r="AD2" s="387" t="s">
        <v>37</v>
      </c>
      <c r="AE2" s="387"/>
      <c r="AF2" s="17"/>
    </row>
    <row r="3" spans="1:32" ht="16" thickBot="1">
      <c r="A3" s="149" t="s">
        <v>579</v>
      </c>
      <c r="B3" s="149"/>
      <c r="C3" s="149"/>
      <c r="D3" s="149"/>
      <c r="E3" s="149"/>
      <c r="F3" s="149"/>
      <c r="G3" s="150" t="s">
        <v>26</v>
      </c>
      <c r="H3" t="s">
        <v>289</v>
      </c>
      <c r="I3" t="s">
        <v>290</v>
      </c>
      <c r="J3" t="s">
        <v>291</v>
      </c>
      <c r="M3" s="276" t="s">
        <v>292</v>
      </c>
      <c r="N3" s="276" t="s">
        <v>0</v>
      </c>
      <c r="O3" s="276" t="s">
        <v>65</v>
      </c>
      <c r="P3" s="276" t="s">
        <v>0</v>
      </c>
      <c r="Q3" s="276" t="s">
        <v>65</v>
      </c>
      <c r="W3" s="276" t="s">
        <v>293</v>
      </c>
      <c r="X3" s="276" t="s">
        <v>0</v>
      </c>
      <c r="Y3" s="276" t="s">
        <v>65</v>
      </c>
      <c r="Z3" s="276" t="s">
        <v>0</v>
      </c>
      <c r="AA3" s="276" t="s">
        <v>65</v>
      </c>
      <c r="AD3" s="277" t="s">
        <v>26</v>
      </c>
      <c r="AE3" s="278" t="s">
        <v>0</v>
      </c>
      <c r="AF3" s="17"/>
    </row>
    <row r="4" spans="1:32">
      <c r="A4" s="355"/>
      <c r="B4" s="355"/>
      <c r="C4" s="355"/>
      <c r="D4" s="355"/>
      <c r="E4" s="355"/>
      <c r="F4" s="355"/>
      <c r="G4" s="150" t="s">
        <v>296</v>
      </c>
      <c r="H4" s="150" t="s">
        <v>52</v>
      </c>
      <c r="I4">
        <v>66</v>
      </c>
      <c r="J4">
        <v>102</v>
      </c>
      <c r="M4" s="150" t="s">
        <v>294</v>
      </c>
      <c r="N4">
        <v>60</v>
      </c>
      <c r="O4">
        <v>66</v>
      </c>
      <c r="P4">
        <v>68</v>
      </c>
      <c r="Q4">
        <v>181</v>
      </c>
      <c r="R4">
        <v>1</v>
      </c>
      <c r="W4" s="150" t="s">
        <v>315</v>
      </c>
      <c r="X4">
        <v>25</v>
      </c>
      <c r="Y4">
        <v>17</v>
      </c>
      <c r="Z4">
        <v>44</v>
      </c>
      <c r="AA4">
        <v>73</v>
      </c>
      <c r="AB4">
        <v>2</v>
      </c>
      <c r="AD4" s="536" t="s">
        <v>294</v>
      </c>
      <c r="AE4" s="279">
        <v>50</v>
      </c>
      <c r="AF4" s="17"/>
    </row>
    <row r="5" spans="1:32">
      <c r="A5" s="355"/>
      <c r="B5" s="355"/>
      <c r="C5" s="355"/>
      <c r="D5" s="355"/>
      <c r="E5" s="355"/>
      <c r="F5" s="355"/>
      <c r="G5" s="150" t="s">
        <v>308</v>
      </c>
      <c r="H5" s="150" t="s">
        <v>52</v>
      </c>
      <c r="I5">
        <v>59</v>
      </c>
      <c r="J5">
        <v>118</v>
      </c>
      <c r="M5" s="150" t="s">
        <v>308</v>
      </c>
      <c r="N5">
        <v>61</v>
      </c>
      <c r="O5">
        <v>92</v>
      </c>
      <c r="P5">
        <v>55</v>
      </c>
      <c r="Q5">
        <v>127</v>
      </c>
      <c r="R5">
        <v>2</v>
      </c>
      <c r="W5" s="150" t="s">
        <v>580</v>
      </c>
      <c r="X5">
        <v>27</v>
      </c>
      <c r="Y5">
        <v>45</v>
      </c>
      <c r="Z5">
        <v>42</v>
      </c>
      <c r="AA5">
        <v>57</v>
      </c>
      <c r="AB5">
        <v>1</v>
      </c>
      <c r="AD5" s="537" t="s">
        <v>308</v>
      </c>
      <c r="AE5" s="281">
        <v>47</v>
      </c>
      <c r="AF5" s="17"/>
    </row>
    <row r="6" spans="1:32">
      <c r="A6" s="355"/>
      <c r="B6" s="355"/>
      <c r="C6" s="355"/>
      <c r="D6" s="355"/>
      <c r="E6" s="355"/>
      <c r="F6" s="355"/>
      <c r="G6" s="150" t="s">
        <v>302</v>
      </c>
      <c r="H6" s="150" t="s">
        <v>52</v>
      </c>
      <c r="I6">
        <v>55</v>
      </c>
      <c r="J6">
        <v>84</v>
      </c>
      <c r="M6" s="150" t="s">
        <v>295</v>
      </c>
      <c r="N6">
        <v>57</v>
      </c>
      <c r="O6">
        <v>51</v>
      </c>
      <c r="P6">
        <v>53</v>
      </c>
      <c r="Q6">
        <v>115</v>
      </c>
      <c r="R6">
        <v>3</v>
      </c>
      <c r="W6" s="150" t="s">
        <v>581</v>
      </c>
      <c r="X6">
        <v>27</v>
      </c>
      <c r="Y6">
        <v>27</v>
      </c>
      <c r="Z6">
        <v>41</v>
      </c>
      <c r="AA6">
        <v>49</v>
      </c>
      <c r="AD6" s="537" t="s">
        <v>295</v>
      </c>
      <c r="AE6" s="282">
        <v>45</v>
      </c>
      <c r="AF6" s="17"/>
    </row>
    <row r="7" spans="1:32">
      <c r="A7" s="355"/>
      <c r="B7" s="355"/>
      <c r="C7" s="355"/>
      <c r="D7" s="355"/>
      <c r="E7" s="355"/>
      <c r="F7" s="355"/>
      <c r="G7" s="150" t="s">
        <v>582</v>
      </c>
      <c r="H7" s="150" t="s">
        <v>52</v>
      </c>
      <c r="I7">
        <v>53</v>
      </c>
      <c r="J7">
        <v>92</v>
      </c>
      <c r="M7" s="150" t="s">
        <v>314</v>
      </c>
      <c r="N7">
        <v>50</v>
      </c>
      <c r="O7">
        <v>68</v>
      </c>
      <c r="P7">
        <v>51</v>
      </c>
      <c r="Q7">
        <v>123</v>
      </c>
      <c r="R7">
        <v>4</v>
      </c>
      <c r="W7" s="150" t="s">
        <v>583</v>
      </c>
      <c r="X7">
        <v>30</v>
      </c>
      <c r="Y7">
        <v>25</v>
      </c>
      <c r="Z7">
        <v>40</v>
      </c>
      <c r="AA7">
        <v>47</v>
      </c>
      <c r="AD7" s="537" t="s">
        <v>314</v>
      </c>
      <c r="AE7" s="281">
        <v>43</v>
      </c>
      <c r="AF7" s="17"/>
    </row>
    <row r="8" spans="1:32">
      <c r="A8" s="355"/>
      <c r="B8" s="355"/>
      <c r="C8" s="355"/>
      <c r="D8" s="355"/>
      <c r="E8" s="355"/>
      <c r="F8" s="355"/>
      <c r="G8" s="150" t="s">
        <v>584</v>
      </c>
      <c r="H8" s="150" t="s">
        <v>52</v>
      </c>
      <c r="I8">
        <v>51</v>
      </c>
      <c r="J8">
        <v>100</v>
      </c>
      <c r="M8" s="150" t="s">
        <v>298</v>
      </c>
      <c r="N8">
        <v>56</v>
      </c>
      <c r="O8">
        <v>71</v>
      </c>
      <c r="P8">
        <v>51</v>
      </c>
      <c r="Q8">
        <v>150</v>
      </c>
      <c r="W8" s="150" t="s">
        <v>585</v>
      </c>
      <c r="X8">
        <v>32</v>
      </c>
      <c r="Y8">
        <v>32</v>
      </c>
      <c r="Z8">
        <v>39</v>
      </c>
      <c r="AA8">
        <v>56</v>
      </c>
      <c r="AD8" s="537" t="s">
        <v>298</v>
      </c>
      <c r="AE8" s="281">
        <v>41</v>
      </c>
      <c r="AF8" s="17"/>
    </row>
    <row r="9" spans="1:32">
      <c r="A9" s="355"/>
      <c r="B9" s="355"/>
      <c r="C9" s="355"/>
      <c r="D9" s="355"/>
      <c r="E9" s="355"/>
      <c r="F9" s="355"/>
      <c r="G9" s="150" t="s">
        <v>313</v>
      </c>
      <c r="H9" s="150" t="s">
        <v>52</v>
      </c>
      <c r="I9">
        <v>42</v>
      </c>
      <c r="J9">
        <v>96</v>
      </c>
      <c r="M9" s="150" t="s">
        <v>301</v>
      </c>
      <c r="N9">
        <v>52</v>
      </c>
      <c r="O9">
        <v>49</v>
      </c>
      <c r="P9">
        <v>49</v>
      </c>
      <c r="Q9">
        <v>143</v>
      </c>
      <c r="W9" s="150" t="s">
        <v>297</v>
      </c>
      <c r="X9">
        <v>29</v>
      </c>
      <c r="Y9">
        <v>28</v>
      </c>
      <c r="Z9">
        <v>36</v>
      </c>
      <c r="AA9">
        <v>42</v>
      </c>
      <c r="AD9" s="537" t="s">
        <v>301</v>
      </c>
      <c r="AE9" s="281">
        <v>40</v>
      </c>
      <c r="AF9" s="17"/>
    </row>
    <row r="10" spans="1:32">
      <c r="A10" s="355"/>
      <c r="B10" s="355"/>
      <c r="C10" s="355"/>
      <c r="D10" s="355"/>
      <c r="E10" s="355"/>
      <c r="F10" s="355"/>
      <c r="G10" s="150" t="s">
        <v>586</v>
      </c>
      <c r="H10" s="150" t="s">
        <v>52</v>
      </c>
      <c r="I10">
        <v>34</v>
      </c>
      <c r="J10">
        <v>69</v>
      </c>
      <c r="M10" s="150" t="s">
        <v>587</v>
      </c>
      <c r="P10">
        <v>40</v>
      </c>
      <c r="Q10">
        <v>107</v>
      </c>
      <c r="W10" s="150" t="s">
        <v>588</v>
      </c>
      <c r="X10">
        <v>33</v>
      </c>
      <c r="Y10">
        <v>38</v>
      </c>
      <c r="Z10">
        <v>33</v>
      </c>
      <c r="AA10">
        <v>59</v>
      </c>
      <c r="AD10" s="537" t="s">
        <v>587</v>
      </c>
      <c r="AE10" s="282">
        <v>39</v>
      </c>
      <c r="AF10" s="17"/>
    </row>
    <row r="11" spans="1:32">
      <c r="A11" s="355"/>
      <c r="B11" s="355"/>
      <c r="C11" s="355"/>
      <c r="D11" s="355"/>
      <c r="E11" s="355"/>
      <c r="F11" s="355"/>
      <c r="G11" s="150" t="s">
        <v>583</v>
      </c>
      <c r="H11" s="150" t="s">
        <v>52</v>
      </c>
      <c r="I11">
        <v>31</v>
      </c>
      <c r="J11">
        <v>53</v>
      </c>
      <c r="M11" s="150" t="s">
        <v>302</v>
      </c>
      <c r="N11">
        <v>57</v>
      </c>
      <c r="O11">
        <v>73</v>
      </c>
      <c r="P11">
        <v>39</v>
      </c>
      <c r="Q11">
        <v>105</v>
      </c>
      <c r="W11" s="150" t="s">
        <v>586</v>
      </c>
      <c r="X11">
        <v>28</v>
      </c>
      <c r="Y11">
        <v>26</v>
      </c>
      <c r="Z11">
        <v>32</v>
      </c>
      <c r="AA11">
        <v>51</v>
      </c>
      <c r="AD11" s="537" t="s">
        <v>302</v>
      </c>
      <c r="AE11" s="282">
        <v>38</v>
      </c>
      <c r="AF11" s="17"/>
    </row>
    <row r="12" spans="1:32">
      <c r="A12" s="355"/>
      <c r="B12" s="355"/>
      <c r="C12" s="355"/>
      <c r="D12" s="355"/>
      <c r="E12" s="355"/>
      <c r="F12" s="355"/>
      <c r="G12" s="150" t="s">
        <v>589</v>
      </c>
      <c r="H12" t="s">
        <v>52</v>
      </c>
      <c r="I12">
        <v>23</v>
      </c>
      <c r="J12">
        <v>42</v>
      </c>
      <c r="M12" s="150" t="s">
        <v>304</v>
      </c>
      <c r="P12">
        <v>37</v>
      </c>
      <c r="Q12">
        <v>123</v>
      </c>
      <c r="W12" s="150" t="s">
        <v>306</v>
      </c>
      <c r="X12">
        <v>28</v>
      </c>
      <c r="Y12">
        <v>25</v>
      </c>
      <c r="Z12">
        <v>28</v>
      </c>
      <c r="AA12">
        <v>54</v>
      </c>
      <c r="AD12" s="537" t="s">
        <v>304</v>
      </c>
      <c r="AE12" s="282">
        <v>37</v>
      </c>
      <c r="AF12" s="17"/>
    </row>
    <row r="13" spans="1:32">
      <c r="A13" s="355"/>
      <c r="B13" s="355"/>
      <c r="C13" s="355"/>
      <c r="D13" s="355"/>
      <c r="E13" s="355"/>
      <c r="F13" s="355"/>
      <c r="G13" s="150" t="s">
        <v>316</v>
      </c>
      <c r="H13" s="150" t="s">
        <v>52</v>
      </c>
      <c r="I13">
        <v>22</v>
      </c>
      <c r="J13">
        <v>46</v>
      </c>
      <c r="M13" s="150" t="s">
        <v>296</v>
      </c>
      <c r="N13">
        <v>60</v>
      </c>
      <c r="O13">
        <v>68</v>
      </c>
      <c r="P13">
        <v>35</v>
      </c>
      <c r="Q13">
        <v>96</v>
      </c>
      <c r="W13" s="150" t="s">
        <v>590</v>
      </c>
      <c r="X13">
        <v>32</v>
      </c>
      <c r="Y13">
        <v>38</v>
      </c>
      <c r="Z13">
        <v>25</v>
      </c>
      <c r="AA13">
        <v>50</v>
      </c>
      <c r="AD13" s="537" t="s">
        <v>296</v>
      </c>
      <c r="AE13" s="282">
        <v>36</v>
      </c>
      <c r="AF13" s="17"/>
    </row>
    <row r="14" spans="1:32">
      <c r="A14" s="355"/>
      <c r="B14" s="355"/>
      <c r="C14" s="355"/>
      <c r="D14" s="355"/>
      <c r="E14" s="355"/>
      <c r="F14" s="355"/>
      <c r="G14" s="150" t="s">
        <v>591</v>
      </c>
      <c r="H14" t="s">
        <v>52</v>
      </c>
      <c r="I14">
        <v>4</v>
      </c>
      <c r="J14">
        <v>10</v>
      </c>
      <c r="M14" s="150" t="s">
        <v>305</v>
      </c>
      <c r="N14">
        <v>60</v>
      </c>
      <c r="O14">
        <v>78</v>
      </c>
      <c r="P14">
        <v>32</v>
      </c>
      <c r="Q14">
        <v>117</v>
      </c>
      <c r="AD14" s="537" t="s">
        <v>305</v>
      </c>
      <c r="AE14" s="282">
        <v>35</v>
      </c>
      <c r="AF14" s="17"/>
    </row>
    <row r="15" spans="1:32">
      <c r="A15" s="355"/>
      <c r="B15" s="355"/>
      <c r="C15" s="355"/>
      <c r="D15" s="355"/>
      <c r="E15" s="355"/>
      <c r="F15" s="355"/>
      <c r="G15" s="150" t="s">
        <v>295</v>
      </c>
      <c r="H15" s="150" t="s">
        <v>53</v>
      </c>
      <c r="I15">
        <v>65</v>
      </c>
      <c r="J15">
        <v>95</v>
      </c>
      <c r="M15" s="150" t="s">
        <v>592</v>
      </c>
      <c r="N15">
        <v>60</v>
      </c>
      <c r="O15">
        <v>65</v>
      </c>
      <c r="P15">
        <v>18</v>
      </c>
      <c r="Q15">
        <v>79</v>
      </c>
      <c r="W15" s="276" t="s">
        <v>312</v>
      </c>
      <c r="X15" s="276" t="s">
        <v>0</v>
      </c>
      <c r="Y15" s="276" t="s">
        <v>65</v>
      </c>
      <c r="Z15" s="276" t="s">
        <v>0</v>
      </c>
      <c r="AA15" s="276" t="s">
        <v>65</v>
      </c>
      <c r="AD15" s="537" t="s">
        <v>592</v>
      </c>
      <c r="AE15" s="282">
        <v>34</v>
      </c>
      <c r="AF15" s="17"/>
    </row>
    <row r="16" spans="1:32">
      <c r="A16" s="355"/>
      <c r="B16" s="355"/>
      <c r="C16" s="355"/>
      <c r="D16" s="355"/>
      <c r="E16" s="355"/>
      <c r="F16" s="355"/>
      <c r="G16" s="150" t="s">
        <v>314</v>
      </c>
      <c r="H16" s="150" t="s">
        <v>53</v>
      </c>
      <c r="I16">
        <v>62</v>
      </c>
      <c r="J16">
        <v>85</v>
      </c>
      <c r="W16" s="150" t="s">
        <v>593</v>
      </c>
      <c r="X16">
        <v>23</v>
      </c>
      <c r="Y16">
        <v>23</v>
      </c>
      <c r="Z16">
        <v>57</v>
      </c>
      <c r="AA16">
        <v>64</v>
      </c>
      <c r="AB16">
        <v>1</v>
      </c>
      <c r="AC16" s="150"/>
      <c r="AD16" s="537" t="s">
        <v>584</v>
      </c>
      <c r="AE16" s="282">
        <v>35</v>
      </c>
      <c r="AF16" s="17" t="s">
        <v>309</v>
      </c>
    </row>
    <row r="17" spans="1:32">
      <c r="A17" s="355"/>
      <c r="B17" s="355"/>
      <c r="C17" s="355"/>
      <c r="D17" s="355"/>
      <c r="E17" s="355"/>
      <c r="F17" s="355"/>
      <c r="G17" s="150" t="s">
        <v>592</v>
      </c>
      <c r="H17" s="150" t="s">
        <v>53</v>
      </c>
      <c r="I17">
        <v>47</v>
      </c>
      <c r="J17">
        <v>70</v>
      </c>
      <c r="M17" s="276" t="s">
        <v>311</v>
      </c>
      <c r="N17" s="276" t="s">
        <v>0</v>
      </c>
      <c r="O17" s="276" t="s">
        <v>65</v>
      </c>
      <c r="P17" s="276" t="s">
        <v>0</v>
      </c>
      <c r="Q17" s="276" t="s">
        <v>65</v>
      </c>
      <c r="W17" s="150" t="s">
        <v>594</v>
      </c>
      <c r="X17">
        <v>22</v>
      </c>
      <c r="Y17">
        <v>31</v>
      </c>
      <c r="Z17">
        <v>50</v>
      </c>
      <c r="AA17">
        <v>52</v>
      </c>
      <c r="AB17">
        <v>2</v>
      </c>
      <c r="AD17" s="537" t="s">
        <v>595</v>
      </c>
      <c r="AE17" s="282">
        <v>33</v>
      </c>
      <c r="AF17" s="17" t="s">
        <v>310</v>
      </c>
    </row>
    <row r="18" spans="1:32">
      <c r="A18" s="355"/>
      <c r="B18" s="355"/>
      <c r="C18" s="355"/>
      <c r="D18" s="355"/>
      <c r="E18" s="355"/>
      <c r="F18" s="355"/>
      <c r="G18" s="150" t="s">
        <v>596</v>
      </c>
      <c r="H18" s="150" t="s">
        <v>53</v>
      </c>
      <c r="I18">
        <v>47</v>
      </c>
      <c r="J18">
        <v>55</v>
      </c>
      <c r="M18" s="150" t="s">
        <v>595</v>
      </c>
      <c r="N18">
        <v>49</v>
      </c>
      <c r="O18">
        <v>42</v>
      </c>
      <c r="P18">
        <v>47</v>
      </c>
      <c r="Q18">
        <v>64</v>
      </c>
      <c r="R18">
        <v>2</v>
      </c>
      <c r="W18" s="150" t="s">
        <v>597</v>
      </c>
      <c r="X18">
        <v>10</v>
      </c>
      <c r="Y18">
        <v>13</v>
      </c>
      <c r="Z18">
        <v>47</v>
      </c>
      <c r="AA18">
        <v>47</v>
      </c>
      <c r="AD18" s="537" t="s">
        <v>307</v>
      </c>
      <c r="AE18" s="282">
        <v>31</v>
      </c>
      <c r="AF18" s="17"/>
    </row>
    <row r="19" spans="1:32">
      <c r="A19" s="355"/>
      <c r="B19" s="355"/>
      <c r="C19" s="355"/>
      <c r="D19" s="355"/>
      <c r="E19" s="355"/>
      <c r="F19" s="355"/>
      <c r="G19" s="150" t="s">
        <v>317</v>
      </c>
      <c r="H19" s="150" t="s">
        <v>53</v>
      </c>
      <c r="I19">
        <v>47</v>
      </c>
      <c r="J19">
        <v>67</v>
      </c>
      <c r="M19" s="150" t="s">
        <v>584</v>
      </c>
      <c r="N19">
        <v>45</v>
      </c>
      <c r="O19">
        <v>33</v>
      </c>
      <c r="P19">
        <v>43</v>
      </c>
      <c r="Q19">
        <v>66</v>
      </c>
      <c r="R19">
        <v>1</v>
      </c>
      <c r="W19" s="150" t="s">
        <v>316</v>
      </c>
      <c r="X19">
        <v>14</v>
      </c>
      <c r="Y19">
        <v>17</v>
      </c>
      <c r="Z19">
        <v>42</v>
      </c>
      <c r="AA19">
        <v>29</v>
      </c>
      <c r="AD19" s="537" t="s">
        <v>598</v>
      </c>
      <c r="AE19" s="282">
        <v>30</v>
      </c>
      <c r="AF19" s="17"/>
    </row>
    <row r="20" spans="1:32">
      <c r="A20" s="355"/>
      <c r="B20" s="355"/>
      <c r="C20" s="355"/>
      <c r="D20" s="355"/>
      <c r="E20" s="355"/>
      <c r="F20" s="355"/>
      <c r="G20" s="150" t="s">
        <v>599</v>
      </c>
      <c r="H20" s="150" t="s">
        <v>53</v>
      </c>
      <c r="I20">
        <v>41</v>
      </c>
      <c r="J20">
        <v>60</v>
      </c>
      <c r="M20" s="150" t="s">
        <v>307</v>
      </c>
      <c r="N20">
        <v>34</v>
      </c>
      <c r="O20">
        <v>26</v>
      </c>
      <c r="P20">
        <v>39</v>
      </c>
      <c r="Q20">
        <v>56</v>
      </c>
      <c r="W20" s="150" t="s">
        <v>303</v>
      </c>
      <c r="X20">
        <v>13</v>
      </c>
      <c r="Y20">
        <v>12</v>
      </c>
      <c r="Z20">
        <v>37</v>
      </c>
      <c r="AA20">
        <v>37</v>
      </c>
      <c r="AD20" s="537" t="s">
        <v>317</v>
      </c>
      <c r="AE20" s="282">
        <v>29</v>
      </c>
      <c r="AF20" s="17"/>
    </row>
    <row r="21" spans="1:32">
      <c r="A21" s="355"/>
      <c r="B21" s="355"/>
      <c r="C21" s="355"/>
      <c r="D21" s="355"/>
      <c r="E21" s="355"/>
      <c r="F21" s="355"/>
      <c r="G21" s="150" t="s">
        <v>315</v>
      </c>
      <c r="H21" s="150" t="s">
        <v>53</v>
      </c>
      <c r="I21">
        <v>34</v>
      </c>
      <c r="J21">
        <v>59</v>
      </c>
      <c r="M21" s="150" t="s">
        <v>598</v>
      </c>
      <c r="N21">
        <v>43</v>
      </c>
      <c r="O21">
        <v>32</v>
      </c>
      <c r="P21">
        <v>37</v>
      </c>
      <c r="Q21">
        <v>75</v>
      </c>
      <c r="W21" s="150" t="s">
        <v>319</v>
      </c>
      <c r="X21">
        <v>21</v>
      </c>
      <c r="Y21">
        <v>10</v>
      </c>
      <c r="Z21">
        <v>37</v>
      </c>
      <c r="AA21">
        <v>34</v>
      </c>
      <c r="AD21" s="537" t="s">
        <v>599</v>
      </c>
      <c r="AE21" s="282">
        <v>28</v>
      </c>
      <c r="AF21" s="17"/>
    </row>
    <row r="22" spans="1:32">
      <c r="A22" s="355"/>
      <c r="B22" s="355"/>
      <c r="C22" s="355"/>
      <c r="D22" s="355"/>
      <c r="E22" s="355"/>
      <c r="F22" s="355"/>
      <c r="G22" s="150" t="s">
        <v>306</v>
      </c>
      <c r="H22" s="150" t="s">
        <v>53</v>
      </c>
      <c r="I22">
        <v>34</v>
      </c>
      <c r="J22">
        <v>57</v>
      </c>
      <c r="M22" s="150" t="s">
        <v>317</v>
      </c>
      <c r="N22">
        <v>50</v>
      </c>
      <c r="O22">
        <v>57</v>
      </c>
      <c r="P22">
        <v>36</v>
      </c>
      <c r="Q22">
        <v>59</v>
      </c>
      <c r="W22" s="150" t="s">
        <v>589</v>
      </c>
      <c r="X22">
        <v>16</v>
      </c>
      <c r="Y22">
        <v>18</v>
      </c>
      <c r="Z22">
        <v>35</v>
      </c>
      <c r="AA22">
        <v>34</v>
      </c>
      <c r="AD22" s="537" t="s">
        <v>596</v>
      </c>
      <c r="AE22" s="282">
        <v>27</v>
      </c>
      <c r="AF22" s="17"/>
    </row>
    <row r="23" spans="1:32">
      <c r="A23" s="355"/>
      <c r="B23" s="355"/>
      <c r="C23" s="355"/>
      <c r="D23" s="355"/>
      <c r="E23" s="355"/>
      <c r="F23" s="355"/>
      <c r="G23" s="150" t="s">
        <v>581</v>
      </c>
      <c r="H23" s="150" t="s">
        <v>53</v>
      </c>
      <c r="I23">
        <v>30</v>
      </c>
      <c r="J23">
        <v>45</v>
      </c>
      <c r="M23" s="150" t="s">
        <v>599</v>
      </c>
      <c r="N23">
        <v>38</v>
      </c>
      <c r="O23">
        <v>41</v>
      </c>
      <c r="P23">
        <v>35</v>
      </c>
      <c r="Q23">
        <v>50</v>
      </c>
      <c r="W23" s="150" t="s">
        <v>600</v>
      </c>
      <c r="X23">
        <v>15</v>
      </c>
      <c r="Y23">
        <v>15</v>
      </c>
      <c r="Z23">
        <v>26</v>
      </c>
      <c r="AA23">
        <v>39</v>
      </c>
      <c r="AD23" s="537" t="s">
        <v>582</v>
      </c>
      <c r="AE23" s="282">
        <v>26</v>
      </c>
      <c r="AF23" s="17"/>
    </row>
    <row r="24" spans="1:32">
      <c r="A24" s="355"/>
      <c r="B24" s="355"/>
      <c r="C24" s="355"/>
      <c r="D24" s="355"/>
      <c r="E24" s="355"/>
      <c r="F24" s="355"/>
      <c r="G24" s="150" t="s">
        <v>319</v>
      </c>
      <c r="H24" s="150" t="s">
        <v>53</v>
      </c>
      <c r="I24">
        <v>24</v>
      </c>
      <c r="J24">
        <v>41</v>
      </c>
      <c r="M24" s="150" t="s">
        <v>596</v>
      </c>
      <c r="N24">
        <v>43</v>
      </c>
      <c r="O24">
        <v>41</v>
      </c>
      <c r="P24">
        <v>33</v>
      </c>
      <c r="Q24">
        <v>57</v>
      </c>
      <c r="W24" s="150" t="s">
        <v>318</v>
      </c>
      <c r="X24">
        <v>11</v>
      </c>
      <c r="Y24">
        <v>6</v>
      </c>
      <c r="Z24">
        <v>17</v>
      </c>
      <c r="AA24">
        <v>26</v>
      </c>
      <c r="AD24" s="537" t="s">
        <v>313</v>
      </c>
      <c r="AE24" s="282">
        <v>25</v>
      </c>
      <c r="AF24" s="17"/>
    </row>
    <row r="25" spans="1:32">
      <c r="A25" s="355"/>
      <c r="B25" s="355"/>
      <c r="C25" s="355"/>
      <c r="D25" s="355"/>
      <c r="E25" s="355"/>
      <c r="F25" s="355"/>
      <c r="G25" s="150" t="s">
        <v>600</v>
      </c>
      <c r="H25" t="s">
        <v>53</v>
      </c>
      <c r="I25">
        <v>9</v>
      </c>
      <c r="J25">
        <v>35</v>
      </c>
      <c r="M25" s="150" t="s">
        <v>582</v>
      </c>
      <c r="N25">
        <v>45</v>
      </c>
      <c r="O25">
        <v>58</v>
      </c>
      <c r="P25">
        <v>33</v>
      </c>
      <c r="Q25">
        <v>54</v>
      </c>
      <c r="W25" s="150" t="s">
        <v>591</v>
      </c>
      <c r="X25">
        <v>6</v>
      </c>
      <c r="Y25">
        <v>6</v>
      </c>
      <c r="Z25">
        <v>8</v>
      </c>
      <c r="AA25">
        <v>13</v>
      </c>
      <c r="AD25" s="537" t="s">
        <v>300</v>
      </c>
      <c r="AE25" s="282">
        <v>24</v>
      </c>
      <c r="AF25" s="17"/>
    </row>
    <row r="26" spans="1:32">
      <c r="A26" s="355"/>
      <c r="B26" s="355"/>
      <c r="C26" s="355"/>
      <c r="D26" s="355"/>
      <c r="E26" s="355"/>
      <c r="F26" s="355"/>
      <c r="G26" s="150" t="s">
        <v>294</v>
      </c>
      <c r="H26" s="150" t="s">
        <v>259</v>
      </c>
      <c r="I26">
        <v>58</v>
      </c>
      <c r="J26">
        <v>105</v>
      </c>
      <c r="M26" s="150" t="s">
        <v>313</v>
      </c>
      <c r="N26">
        <v>38</v>
      </c>
      <c r="O26">
        <v>26</v>
      </c>
      <c r="P26">
        <v>31</v>
      </c>
      <c r="Q26">
        <v>40</v>
      </c>
      <c r="AD26" s="537" t="s">
        <v>580</v>
      </c>
      <c r="AE26" s="282">
        <v>25</v>
      </c>
      <c r="AF26" s="17" t="s">
        <v>601</v>
      </c>
    </row>
    <row r="27" spans="1:32">
      <c r="A27" s="355"/>
      <c r="B27" s="355"/>
      <c r="C27" s="355"/>
      <c r="D27" s="355"/>
      <c r="E27" s="355"/>
      <c r="F27" s="355"/>
      <c r="G27" s="150" t="s">
        <v>305</v>
      </c>
      <c r="H27" s="150" t="s">
        <v>259</v>
      </c>
      <c r="I27">
        <v>50</v>
      </c>
      <c r="J27">
        <v>64</v>
      </c>
      <c r="M27" s="150" t="s">
        <v>300</v>
      </c>
      <c r="N27">
        <v>40</v>
      </c>
      <c r="O27">
        <v>59</v>
      </c>
      <c r="P27">
        <v>26</v>
      </c>
      <c r="Q27">
        <v>47</v>
      </c>
      <c r="AD27" s="537" t="s">
        <v>315</v>
      </c>
      <c r="AE27" s="282">
        <v>23</v>
      </c>
      <c r="AF27" s="17" t="s">
        <v>602</v>
      </c>
    </row>
    <row r="28" spans="1:32">
      <c r="A28" s="355"/>
      <c r="B28" s="355"/>
      <c r="C28" s="355"/>
      <c r="D28" s="355"/>
      <c r="E28" s="355"/>
      <c r="F28" s="355"/>
      <c r="G28" s="150" t="s">
        <v>301</v>
      </c>
      <c r="H28" s="150" t="s">
        <v>259</v>
      </c>
      <c r="I28">
        <v>49</v>
      </c>
      <c r="J28">
        <v>80</v>
      </c>
      <c r="AD28" s="537" t="s">
        <v>581</v>
      </c>
      <c r="AE28" s="282">
        <v>21</v>
      </c>
      <c r="AF28" s="17"/>
    </row>
    <row r="29" spans="1:32">
      <c r="A29" s="355"/>
      <c r="B29" s="355"/>
      <c r="C29" s="355"/>
      <c r="D29" s="355"/>
      <c r="E29" s="355"/>
      <c r="F29" s="355"/>
      <c r="G29" s="150" t="s">
        <v>595</v>
      </c>
      <c r="H29" s="150" t="s">
        <v>259</v>
      </c>
      <c r="I29">
        <v>46</v>
      </c>
      <c r="J29">
        <v>82</v>
      </c>
      <c r="AD29" s="537" t="s">
        <v>583</v>
      </c>
      <c r="AE29" s="282">
        <v>20</v>
      </c>
    </row>
    <row r="30" spans="1:32">
      <c r="A30" s="355"/>
      <c r="B30" s="355"/>
      <c r="C30" s="355"/>
      <c r="D30" s="355"/>
      <c r="E30" s="355"/>
      <c r="F30" s="355"/>
      <c r="G30" s="150" t="s">
        <v>300</v>
      </c>
      <c r="H30" s="150" t="s">
        <v>259</v>
      </c>
      <c r="I30">
        <v>40</v>
      </c>
      <c r="J30">
        <v>65</v>
      </c>
      <c r="AD30" s="537" t="s">
        <v>585</v>
      </c>
      <c r="AE30" s="282">
        <v>20</v>
      </c>
      <c r="AF30" s="17"/>
    </row>
    <row r="31" spans="1:32">
      <c r="A31" s="355"/>
      <c r="B31" s="355"/>
      <c r="C31" s="355"/>
      <c r="D31" s="355"/>
      <c r="E31" s="355"/>
      <c r="F31" s="355"/>
      <c r="G31" s="150" t="s">
        <v>580</v>
      </c>
      <c r="H31" s="150" t="s">
        <v>259</v>
      </c>
      <c r="I31">
        <v>35</v>
      </c>
      <c r="J31">
        <v>56</v>
      </c>
      <c r="AD31" s="537" t="s">
        <v>297</v>
      </c>
      <c r="AE31" s="282">
        <v>20</v>
      </c>
      <c r="AF31" s="17"/>
    </row>
    <row r="32" spans="1:32">
      <c r="A32" s="355"/>
      <c r="B32" s="355"/>
      <c r="C32" s="355"/>
      <c r="D32" s="355"/>
      <c r="E32" s="355"/>
      <c r="F32" s="355"/>
      <c r="G32" s="150" t="s">
        <v>588</v>
      </c>
      <c r="H32" s="150" t="s">
        <v>259</v>
      </c>
      <c r="I32">
        <v>32</v>
      </c>
      <c r="J32">
        <v>47</v>
      </c>
      <c r="AD32" s="537" t="s">
        <v>588</v>
      </c>
      <c r="AE32" s="282">
        <v>20</v>
      </c>
      <c r="AF32" s="17"/>
    </row>
    <row r="33" spans="1:32">
      <c r="A33" s="355"/>
      <c r="B33" s="355"/>
      <c r="C33" s="355"/>
      <c r="D33" s="355"/>
      <c r="E33" s="355"/>
      <c r="F33" s="355"/>
      <c r="G33" s="150" t="s">
        <v>594</v>
      </c>
      <c r="H33" t="s">
        <v>259</v>
      </c>
      <c r="I33">
        <v>22</v>
      </c>
      <c r="J33">
        <v>73</v>
      </c>
      <c r="AD33" s="537" t="s">
        <v>586</v>
      </c>
      <c r="AE33" s="282">
        <v>20</v>
      </c>
      <c r="AF33" s="17"/>
    </row>
    <row r="34" spans="1:32">
      <c r="A34" s="355"/>
      <c r="B34" s="355"/>
      <c r="C34" s="355"/>
      <c r="D34" s="355"/>
      <c r="E34" s="355"/>
      <c r="F34" s="355"/>
      <c r="G34" s="150" t="s">
        <v>597</v>
      </c>
      <c r="H34" s="150" t="s">
        <v>259</v>
      </c>
      <c r="I34">
        <v>21</v>
      </c>
      <c r="J34">
        <v>37</v>
      </c>
      <c r="AD34" s="537" t="s">
        <v>306</v>
      </c>
      <c r="AE34" s="282">
        <v>20</v>
      </c>
      <c r="AF34" s="17"/>
    </row>
    <row r="35" spans="1:32">
      <c r="A35" s="355"/>
      <c r="B35" s="355"/>
      <c r="C35" s="355"/>
      <c r="D35" s="355"/>
      <c r="E35" s="355"/>
      <c r="F35" s="355"/>
      <c r="G35" s="150" t="s">
        <v>303</v>
      </c>
      <c r="H35" s="150" t="s">
        <v>259</v>
      </c>
      <c r="I35">
        <v>5</v>
      </c>
      <c r="J35">
        <v>30</v>
      </c>
      <c r="AD35" s="537" t="s">
        <v>590</v>
      </c>
      <c r="AE35" s="282">
        <v>20</v>
      </c>
      <c r="AF35" s="17"/>
    </row>
    <row r="36" spans="1:32">
      <c r="A36" s="355"/>
      <c r="B36" s="355"/>
      <c r="C36" s="355"/>
      <c r="D36" s="355"/>
      <c r="E36" s="355"/>
      <c r="F36" s="355"/>
      <c r="G36" s="150" t="s">
        <v>298</v>
      </c>
      <c r="H36" s="150" t="s">
        <v>299</v>
      </c>
      <c r="I36">
        <v>60</v>
      </c>
      <c r="J36">
        <v>85</v>
      </c>
      <c r="AD36" s="537" t="s">
        <v>593</v>
      </c>
      <c r="AE36" s="282">
        <v>22</v>
      </c>
      <c r="AF36" s="17" t="s">
        <v>320</v>
      </c>
    </row>
    <row r="37" spans="1:32">
      <c r="A37" s="355"/>
      <c r="B37" s="355"/>
      <c r="C37" s="355"/>
      <c r="D37" s="355"/>
      <c r="E37" s="355"/>
      <c r="F37" s="355"/>
      <c r="G37" s="150" t="s">
        <v>587</v>
      </c>
      <c r="H37" s="150" t="s">
        <v>299</v>
      </c>
      <c r="I37">
        <v>45</v>
      </c>
      <c r="J37">
        <v>65</v>
      </c>
      <c r="M37" s="150"/>
      <c r="N37" s="150"/>
      <c r="AD37" s="537" t="s">
        <v>594</v>
      </c>
      <c r="AE37" s="282">
        <v>21</v>
      </c>
      <c r="AF37" s="17" t="s">
        <v>321</v>
      </c>
    </row>
    <row r="38" spans="1:32">
      <c r="A38" s="355"/>
      <c r="B38" s="355"/>
      <c r="C38" s="355"/>
      <c r="D38" s="355"/>
      <c r="E38" s="355"/>
      <c r="F38" s="355"/>
      <c r="G38" s="150" t="s">
        <v>304</v>
      </c>
      <c r="H38" s="150" t="s">
        <v>299</v>
      </c>
      <c r="I38">
        <v>44</v>
      </c>
      <c r="J38">
        <v>83</v>
      </c>
      <c r="M38" s="150"/>
      <c r="N38" s="150"/>
      <c r="AD38" s="537" t="s">
        <v>597</v>
      </c>
      <c r="AE38" s="282">
        <v>20</v>
      </c>
      <c r="AF38" s="17"/>
    </row>
    <row r="39" spans="1:32">
      <c r="A39" s="355"/>
      <c r="B39" s="355"/>
      <c r="C39" s="355"/>
      <c r="D39" s="355"/>
      <c r="E39" s="355"/>
      <c r="F39" s="355"/>
      <c r="G39" s="150" t="s">
        <v>598</v>
      </c>
      <c r="H39" s="150" t="s">
        <v>299</v>
      </c>
      <c r="I39">
        <v>39</v>
      </c>
      <c r="J39">
        <v>67</v>
      </c>
      <c r="M39" s="150"/>
      <c r="N39" s="150"/>
      <c r="AD39" s="537" t="s">
        <v>316</v>
      </c>
      <c r="AE39" s="282">
        <v>20</v>
      </c>
      <c r="AF39" s="17"/>
    </row>
    <row r="40" spans="1:32">
      <c r="A40" s="355"/>
      <c r="B40" s="355"/>
      <c r="C40" s="355"/>
      <c r="D40" s="355"/>
      <c r="E40" s="355"/>
      <c r="F40" s="355"/>
      <c r="G40" s="150" t="s">
        <v>307</v>
      </c>
      <c r="H40" s="150" t="s">
        <v>299</v>
      </c>
      <c r="I40">
        <v>38</v>
      </c>
      <c r="J40">
        <v>73</v>
      </c>
      <c r="M40" s="150"/>
      <c r="N40" s="150"/>
      <c r="AD40" s="537" t="s">
        <v>303</v>
      </c>
      <c r="AE40" s="282">
        <v>20</v>
      </c>
      <c r="AF40" s="17"/>
    </row>
    <row r="41" spans="1:32">
      <c r="A41" s="355"/>
      <c r="B41" s="355"/>
      <c r="C41" s="355"/>
      <c r="D41" s="355"/>
      <c r="E41" s="355"/>
      <c r="F41" s="355"/>
      <c r="G41" s="150" t="s">
        <v>590</v>
      </c>
      <c r="H41" s="150" t="s">
        <v>299</v>
      </c>
      <c r="I41">
        <v>36</v>
      </c>
      <c r="J41">
        <v>79</v>
      </c>
      <c r="M41" s="150"/>
      <c r="N41" s="150"/>
      <c r="AD41" s="537" t="s">
        <v>319</v>
      </c>
      <c r="AE41" s="282">
        <v>20</v>
      </c>
      <c r="AF41" s="17"/>
    </row>
    <row r="42" spans="1:32">
      <c r="A42" s="355"/>
      <c r="B42" s="355"/>
      <c r="C42" s="355"/>
      <c r="D42" s="355"/>
      <c r="E42" s="355"/>
      <c r="F42" s="355"/>
      <c r="G42" s="150" t="s">
        <v>603</v>
      </c>
      <c r="H42" s="150" t="s">
        <v>299</v>
      </c>
      <c r="I42">
        <v>32</v>
      </c>
      <c r="J42">
        <v>59</v>
      </c>
      <c r="M42" s="150"/>
      <c r="AD42" s="537" t="s">
        <v>589</v>
      </c>
      <c r="AE42" s="282">
        <v>20</v>
      </c>
      <c r="AF42" s="17"/>
    </row>
    <row r="43" spans="1:32">
      <c r="G43" s="150" t="s">
        <v>297</v>
      </c>
      <c r="H43" s="150" t="s">
        <v>299</v>
      </c>
      <c r="I43">
        <v>29</v>
      </c>
      <c r="J43">
        <v>54</v>
      </c>
      <c r="M43" s="150"/>
      <c r="N43" s="150"/>
      <c r="AD43" s="537" t="s">
        <v>600</v>
      </c>
      <c r="AE43" s="282">
        <v>20</v>
      </c>
      <c r="AF43" s="17"/>
    </row>
    <row r="44" spans="1:32">
      <c r="G44" s="150" t="s">
        <v>593</v>
      </c>
      <c r="H44" s="150" t="s">
        <v>299</v>
      </c>
      <c r="I44">
        <v>25</v>
      </c>
      <c r="J44">
        <v>58</v>
      </c>
      <c r="M44" s="150"/>
      <c r="AD44" s="537" t="s">
        <v>318</v>
      </c>
      <c r="AE44" s="282">
        <v>20</v>
      </c>
    </row>
    <row r="45" spans="1:32" ht="16" thickBot="1">
      <c r="G45" s="150" t="s">
        <v>318</v>
      </c>
      <c r="H45" s="150" t="s">
        <v>299</v>
      </c>
      <c r="I45">
        <v>12</v>
      </c>
      <c r="J45">
        <v>28</v>
      </c>
      <c r="M45" s="150"/>
      <c r="N45" s="150"/>
      <c r="AD45" s="538" t="s">
        <v>591</v>
      </c>
      <c r="AE45" s="284">
        <v>20</v>
      </c>
    </row>
    <row r="46" spans="1:32">
      <c r="G46" s="150"/>
      <c r="M46" s="150"/>
      <c r="N46" s="150"/>
      <c r="AD46" s="539"/>
      <c r="AE46" s="540"/>
    </row>
    <row r="47" spans="1:32">
      <c r="G47" s="150"/>
      <c r="M47" s="150"/>
      <c r="N47" s="150"/>
      <c r="AD47" s="37"/>
      <c r="AE47" s="8"/>
    </row>
    <row r="48" spans="1:32">
      <c r="M48" s="150"/>
      <c r="N48" s="150"/>
      <c r="AD48" s="37"/>
      <c r="AE48" s="8"/>
    </row>
    <row r="49" spans="6:14">
      <c r="M49" s="150"/>
      <c r="N49" s="150"/>
    </row>
    <row r="50" spans="6:14">
      <c r="M50" s="150"/>
      <c r="N50" s="150"/>
    </row>
    <row r="51" spans="6:14">
      <c r="G51" s="276" t="s">
        <v>604</v>
      </c>
      <c r="M51" s="150"/>
      <c r="N51" s="150"/>
    </row>
    <row r="52" spans="6:14">
      <c r="F52" t="s">
        <v>53</v>
      </c>
      <c r="G52" s="150" t="s">
        <v>582</v>
      </c>
      <c r="H52" s="150" t="s">
        <v>52</v>
      </c>
      <c r="I52">
        <v>53</v>
      </c>
      <c r="J52">
        <v>92</v>
      </c>
      <c r="K52">
        <f>I52</f>
        <v>53</v>
      </c>
      <c r="M52" s="150"/>
    </row>
    <row r="53" spans="6:14">
      <c r="F53" t="s">
        <v>53</v>
      </c>
      <c r="G53" s="150" t="s">
        <v>595</v>
      </c>
      <c r="H53" s="150" t="s">
        <v>259</v>
      </c>
      <c r="I53">
        <v>46</v>
      </c>
      <c r="J53">
        <v>82</v>
      </c>
      <c r="K53" s="541">
        <f>I53/9*10</f>
        <v>51.111111111111107</v>
      </c>
    </row>
    <row r="54" spans="6:14">
      <c r="F54" t="s">
        <v>53</v>
      </c>
      <c r="G54" s="150" t="s">
        <v>584</v>
      </c>
      <c r="H54" s="150" t="s">
        <v>52</v>
      </c>
      <c r="I54">
        <v>51</v>
      </c>
      <c r="J54">
        <v>100</v>
      </c>
      <c r="K54">
        <f>I54</f>
        <v>51</v>
      </c>
    </row>
    <row r="55" spans="6:14">
      <c r="F55" t="s">
        <v>53</v>
      </c>
      <c r="G55" s="150" t="s">
        <v>317</v>
      </c>
      <c r="H55" s="150" t="s">
        <v>53</v>
      </c>
      <c r="I55">
        <v>47</v>
      </c>
      <c r="J55">
        <v>67</v>
      </c>
      <c r="K55">
        <f>I55</f>
        <v>47</v>
      </c>
    </row>
    <row r="56" spans="6:14">
      <c r="F56" t="s">
        <v>53</v>
      </c>
      <c r="G56" s="150" t="s">
        <v>596</v>
      </c>
      <c r="H56" s="150" t="s">
        <v>53</v>
      </c>
      <c r="I56">
        <v>47</v>
      </c>
      <c r="J56">
        <v>55</v>
      </c>
      <c r="K56">
        <f>I56</f>
        <v>47</v>
      </c>
    </row>
    <row r="57" spans="6:14">
      <c r="F57" t="s">
        <v>53</v>
      </c>
      <c r="G57" s="150" t="s">
        <v>300</v>
      </c>
      <c r="H57" s="150" t="s">
        <v>259</v>
      </c>
      <c r="I57">
        <v>40</v>
      </c>
      <c r="J57">
        <v>65</v>
      </c>
      <c r="K57" s="541">
        <f>I57/9*10</f>
        <v>44.444444444444443</v>
      </c>
    </row>
    <row r="58" spans="6:14">
      <c r="F58" t="s">
        <v>53</v>
      </c>
      <c r="G58" s="150" t="s">
        <v>598</v>
      </c>
      <c r="H58" s="150" t="s">
        <v>299</v>
      </c>
      <c r="I58">
        <v>39</v>
      </c>
      <c r="J58">
        <v>67</v>
      </c>
      <c r="K58" s="541">
        <f>I58/9*10</f>
        <v>43.333333333333329</v>
      </c>
    </row>
    <row r="59" spans="6:14">
      <c r="F59" t="s">
        <v>53</v>
      </c>
      <c r="G59" s="150" t="s">
        <v>307</v>
      </c>
      <c r="H59" s="150" t="s">
        <v>299</v>
      </c>
      <c r="I59">
        <v>38</v>
      </c>
      <c r="J59">
        <v>73</v>
      </c>
      <c r="K59" s="541">
        <f>I59/9*10</f>
        <v>42.222222222222221</v>
      </c>
    </row>
    <row r="60" spans="6:14">
      <c r="F60" t="s">
        <v>53</v>
      </c>
      <c r="G60" s="150" t="s">
        <v>313</v>
      </c>
      <c r="H60" s="150" t="s">
        <v>52</v>
      </c>
      <c r="I60">
        <v>42</v>
      </c>
      <c r="J60">
        <v>96</v>
      </c>
      <c r="K60">
        <f>I60</f>
        <v>42</v>
      </c>
    </row>
    <row r="61" spans="6:14">
      <c r="F61" t="s">
        <v>53</v>
      </c>
      <c r="G61" s="150" t="s">
        <v>599</v>
      </c>
      <c r="H61" s="150" t="s">
        <v>53</v>
      </c>
      <c r="I61">
        <v>41</v>
      </c>
      <c r="J61">
        <v>60</v>
      </c>
      <c r="K61">
        <f>I61</f>
        <v>41</v>
      </c>
    </row>
    <row r="62" spans="6:14">
      <c r="F62" t="s">
        <v>259</v>
      </c>
      <c r="G62" s="150" t="s">
        <v>590</v>
      </c>
      <c r="H62" s="150" t="s">
        <v>299</v>
      </c>
      <c r="I62">
        <v>36</v>
      </c>
      <c r="J62">
        <v>79</v>
      </c>
      <c r="K62" s="541">
        <f>I62/9*10</f>
        <v>40</v>
      </c>
    </row>
    <row r="63" spans="6:14">
      <c r="F63" t="s">
        <v>259</v>
      </c>
      <c r="G63" s="150" t="s">
        <v>580</v>
      </c>
      <c r="H63" s="150" t="s">
        <v>259</v>
      </c>
      <c r="I63">
        <v>35</v>
      </c>
      <c r="J63">
        <v>56</v>
      </c>
      <c r="K63" s="541">
        <f>I63/9*10</f>
        <v>38.888888888888886</v>
      </c>
    </row>
    <row r="64" spans="6:14">
      <c r="F64" t="s">
        <v>259</v>
      </c>
      <c r="G64" s="150" t="s">
        <v>603</v>
      </c>
      <c r="H64" s="150" t="s">
        <v>299</v>
      </c>
      <c r="I64">
        <v>32</v>
      </c>
      <c r="J64">
        <v>59</v>
      </c>
      <c r="K64" s="541">
        <f>I64/9*10</f>
        <v>35.555555555555557</v>
      </c>
    </row>
    <row r="65" spans="6:11">
      <c r="F65" t="s">
        <v>259</v>
      </c>
      <c r="G65" s="150" t="s">
        <v>588</v>
      </c>
      <c r="H65" s="150" t="s">
        <v>259</v>
      </c>
      <c r="I65">
        <v>32</v>
      </c>
      <c r="J65">
        <v>47</v>
      </c>
      <c r="K65" s="541">
        <f>I65/9*10</f>
        <v>35.555555555555557</v>
      </c>
    </row>
    <row r="66" spans="6:11">
      <c r="F66" t="s">
        <v>259</v>
      </c>
      <c r="G66" s="150" t="s">
        <v>586</v>
      </c>
      <c r="H66" s="150" t="s">
        <v>52</v>
      </c>
      <c r="I66">
        <v>34</v>
      </c>
      <c r="J66">
        <v>69</v>
      </c>
      <c r="K66">
        <f>I66</f>
        <v>34</v>
      </c>
    </row>
    <row r="67" spans="6:11">
      <c r="F67" t="s">
        <v>259</v>
      </c>
      <c r="G67" s="150" t="s">
        <v>315</v>
      </c>
      <c r="H67" s="150" t="s">
        <v>53</v>
      </c>
      <c r="I67">
        <v>34</v>
      </c>
      <c r="J67">
        <v>59</v>
      </c>
      <c r="K67">
        <f>I67</f>
        <v>34</v>
      </c>
    </row>
    <row r="68" spans="6:11">
      <c r="F68" t="s">
        <v>259</v>
      </c>
      <c r="G68" s="150" t="s">
        <v>306</v>
      </c>
      <c r="H68" s="150" t="s">
        <v>53</v>
      </c>
      <c r="I68">
        <v>34</v>
      </c>
      <c r="J68">
        <v>57</v>
      </c>
      <c r="K68">
        <f>I68</f>
        <v>34</v>
      </c>
    </row>
    <row r="69" spans="6:11">
      <c r="F69" t="s">
        <v>259</v>
      </c>
      <c r="G69" s="150" t="s">
        <v>297</v>
      </c>
      <c r="H69" s="150" t="s">
        <v>299</v>
      </c>
      <c r="I69">
        <v>29</v>
      </c>
      <c r="J69">
        <v>54</v>
      </c>
      <c r="K69" s="541">
        <f>I69/9*10</f>
        <v>32.222222222222221</v>
      </c>
    </row>
    <row r="70" spans="6:11">
      <c r="F70" t="s">
        <v>259</v>
      </c>
      <c r="G70" s="150" t="s">
        <v>583</v>
      </c>
      <c r="H70" s="150" t="s">
        <v>52</v>
      </c>
      <c r="I70">
        <v>31</v>
      </c>
      <c r="J70">
        <v>53</v>
      </c>
      <c r="K70">
        <f>I70</f>
        <v>31</v>
      </c>
    </row>
    <row r="71" spans="6:11">
      <c r="F71" t="s">
        <v>259</v>
      </c>
      <c r="G71" s="150" t="s">
        <v>581</v>
      </c>
      <c r="H71" s="150" t="s">
        <v>53</v>
      </c>
      <c r="I71">
        <v>30</v>
      </c>
      <c r="J71">
        <v>45</v>
      </c>
      <c r="K71">
        <f>I71</f>
        <v>30</v>
      </c>
    </row>
    <row r="72" spans="6:11">
      <c r="F72" t="s">
        <v>299</v>
      </c>
      <c r="G72" s="150" t="s">
        <v>593</v>
      </c>
      <c r="H72" s="150" t="s">
        <v>299</v>
      </c>
      <c r="I72">
        <v>25</v>
      </c>
      <c r="J72">
        <v>58</v>
      </c>
      <c r="K72" s="541">
        <f>I72/9*10</f>
        <v>27.777777777777779</v>
      </c>
    </row>
    <row r="73" spans="6:11">
      <c r="F73" t="s">
        <v>299</v>
      </c>
      <c r="G73" s="150" t="s">
        <v>594</v>
      </c>
      <c r="H73" t="s">
        <v>259</v>
      </c>
      <c r="I73">
        <v>22</v>
      </c>
      <c r="J73">
        <v>73</v>
      </c>
      <c r="K73" s="541">
        <f>I73/9*10</f>
        <v>24.444444444444446</v>
      </c>
    </row>
    <row r="74" spans="6:11">
      <c r="F74" t="s">
        <v>299</v>
      </c>
      <c r="G74" s="150" t="s">
        <v>319</v>
      </c>
      <c r="H74" s="150" t="s">
        <v>53</v>
      </c>
      <c r="I74">
        <v>24</v>
      </c>
      <c r="J74">
        <v>41</v>
      </c>
      <c r="K74">
        <f>I74</f>
        <v>24</v>
      </c>
    </row>
    <row r="75" spans="6:11">
      <c r="F75" t="s">
        <v>299</v>
      </c>
      <c r="G75" s="150" t="s">
        <v>597</v>
      </c>
      <c r="H75" s="150" t="s">
        <v>259</v>
      </c>
      <c r="I75">
        <v>21</v>
      </c>
      <c r="J75">
        <v>37</v>
      </c>
      <c r="K75" s="541">
        <f>I75/9*10</f>
        <v>23.333333333333336</v>
      </c>
    </row>
    <row r="76" spans="6:11">
      <c r="F76" t="s">
        <v>299</v>
      </c>
      <c r="G76" s="150" t="s">
        <v>589</v>
      </c>
      <c r="H76" t="s">
        <v>52</v>
      </c>
      <c r="I76">
        <v>23</v>
      </c>
      <c r="J76">
        <v>42</v>
      </c>
      <c r="K76">
        <f>I76</f>
        <v>23</v>
      </c>
    </row>
    <row r="77" spans="6:11">
      <c r="F77" t="s">
        <v>299</v>
      </c>
      <c r="G77" s="150" t="s">
        <v>316</v>
      </c>
      <c r="H77" s="150" t="s">
        <v>52</v>
      </c>
      <c r="I77">
        <v>22</v>
      </c>
      <c r="J77">
        <v>46</v>
      </c>
      <c r="K77">
        <f>I77</f>
        <v>22</v>
      </c>
    </row>
    <row r="78" spans="6:11">
      <c r="F78" t="s">
        <v>299</v>
      </c>
      <c r="G78" s="150" t="s">
        <v>318</v>
      </c>
      <c r="H78" s="150" t="s">
        <v>299</v>
      </c>
      <c r="I78">
        <v>12</v>
      </c>
      <c r="J78">
        <v>28</v>
      </c>
      <c r="K78" s="541">
        <f>I78/9*10</f>
        <v>13.333333333333332</v>
      </c>
    </row>
    <row r="79" spans="6:11">
      <c r="F79" t="s">
        <v>299</v>
      </c>
      <c r="G79" s="150" t="s">
        <v>600</v>
      </c>
      <c r="H79" t="s">
        <v>53</v>
      </c>
      <c r="I79">
        <v>9</v>
      </c>
      <c r="J79">
        <v>35</v>
      </c>
      <c r="K79">
        <f>I79</f>
        <v>9</v>
      </c>
    </row>
    <row r="80" spans="6:11">
      <c r="F80" t="s">
        <v>299</v>
      </c>
      <c r="G80" s="150" t="s">
        <v>303</v>
      </c>
      <c r="H80" s="150" t="s">
        <v>259</v>
      </c>
      <c r="I80">
        <v>5</v>
      </c>
      <c r="J80">
        <v>30</v>
      </c>
      <c r="K80" s="541">
        <f>I80/9*10</f>
        <v>5.5555555555555554</v>
      </c>
    </row>
    <row r="81" spans="6:11">
      <c r="F81" t="s">
        <v>299</v>
      </c>
      <c r="G81" s="150" t="s">
        <v>591</v>
      </c>
      <c r="H81" t="s">
        <v>52</v>
      </c>
      <c r="I81">
        <v>4</v>
      </c>
      <c r="J81">
        <v>10</v>
      </c>
      <c r="K81">
        <f>I81</f>
        <v>4</v>
      </c>
    </row>
  </sheetData>
  <mergeCells count="2">
    <mergeCell ref="M1:W1"/>
    <mergeCell ref="AD2:AE2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Tour Rankings-Comp</vt:lpstr>
      <vt:lpstr>Tour Rankings-Rec</vt:lpstr>
      <vt:lpstr>WCC Doubles</vt:lpstr>
      <vt:lpstr>WCC Singles</vt:lpstr>
      <vt:lpstr>Turtle Island</vt:lpstr>
      <vt:lpstr>Belleville</vt:lpstr>
      <vt:lpstr>ODCC</vt:lpstr>
      <vt:lpstr>Owen Sound</vt:lpstr>
      <vt:lpstr>Hamilton</vt:lpstr>
      <vt:lpstr>London</vt:lpstr>
      <vt:lpstr>St Jacobs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Nathan Walsh</dc:creator>
  <cp:lastModifiedBy>Nathan Walsh</cp:lastModifiedBy>
  <dcterms:created xsi:type="dcterms:W3CDTF">2020-03-22T02:09:51Z</dcterms:created>
  <dcterms:modified xsi:type="dcterms:W3CDTF">2020-09-20T01:44:25Z</dcterms:modified>
</cp:coreProperties>
</file>